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Владимир Иванович\Documents\Рабочие\СРО_1 этап нараб\СРО_2 этап\Сайт\ТРАНЗИТ\"/>
    </mc:Choice>
  </mc:AlternateContent>
  <xr:revisionPtr revIDLastSave="0" documentId="8_{933F09E4-B6D1-47BF-A3A0-659786604A22}" xr6:coauthVersionLast="47" xr6:coauthVersionMax="47" xr10:uidLastSave="{00000000-0000-0000-0000-000000000000}"/>
  <bookViews>
    <workbookView xWindow="1488" yWindow="3936" windowWidth="19296" windowHeight="8424" xr2:uid="{00000000-000D-0000-FFFF-FFFF00000000}"/>
  </bookViews>
  <sheets>
    <sheet name="Лист1" sheetId="1" r:id="rId1"/>
  </sheets>
  <definedNames>
    <definedName name="_xlnm.Print_Area" localSheetId="0">Лист1!$C$1:$T$74</definedName>
  </definedNames>
  <calcPr calcId="181029"/>
</workbook>
</file>

<file path=xl/calcChain.xml><?xml version="1.0" encoding="utf-8"?>
<calcChain xmlns="http://schemas.openxmlformats.org/spreadsheetml/2006/main">
  <c r="M65" i="1" l="1"/>
  <c r="O61" i="1" s="1"/>
  <c r="O60" i="1" l="1"/>
  <c r="M45" i="1"/>
  <c r="M35" i="1"/>
  <c r="M54" i="1"/>
  <c r="M16" i="1"/>
  <c r="O13" i="1" l="1"/>
  <c r="O12" i="1"/>
  <c r="M38" i="1"/>
  <c r="O34" i="1" s="1"/>
  <c r="M48" i="1"/>
  <c r="O43" i="1" s="1"/>
  <c r="O33" i="1" l="1"/>
  <c r="O44" i="1"/>
  <c r="M24" i="1"/>
  <c r="O19" i="1" s="1"/>
  <c r="M31" i="1"/>
  <c r="O27" i="1" s="1"/>
  <c r="O20" i="1" l="1"/>
  <c r="O28" i="1"/>
  <c r="M57" i="1" l="1"/>
  <c r="O52" i="1" l="1"/>
  <c r="O53" i="1"/>
</calcChain>
</file>

<file path=xl/sharedStrings.xml><?xml version="1.0" encoding="utf-8"?>
<sst xmlns="http://schemas.openxmlformats.org/spreadsheetml/2006/main" count="56" uniqueCount="44">
  <si>
    <t>Наименование</t>
  </si>
  <si>
    <t>ИНН</t>
  </si>
  <si>
    <t>Дата создания СКПК</t>
  </si>
  <si>
    <t>ФН1=</t>
  </si>
  <si>
    <t>РезФ</t>
  </si>
  <si>
    <t>ЗЧ</t>
  </si>
  <si>
    <t>МП</t>
  </si>
  <si>
    <t>ФН2=</t>
  </si>
  <si>
    <t>МЗ</t>
  </si>
  <si>
    <t>ПЗ</t>
  </si>
  <si>
    <t>ФН3=</t>
  </si>
  <si>
    <t>ППУ</t>
  </si>
  <si>
    <t>ПФ</t>
  </si>
  <si>
    <t>ПС</t>
  </si>
  <si>
    <t>ФН5=</t>
  </si>
  <si>
    <t>ДС</t>
  </si>
  <si>
    <t>ПВЗ</t>
  </si>
  <si>
    <t>ФН6=</t>
  </si>
  <si>
    <t>ДТ</t>
  </si>
  <si>
    <t>ДО</t>
  </si>
  <si>
    <t>ФН7=</t>
  </si>
  <si>
    <t>стр. 2.2 раздела II</t>
  </si>
  <si>
    <t>стр. 3.1.1 + 3.1.2 + 3.2.1 + 3.2.2 раздела II</t>
  </si>
  <si>
    <t>стр. 1.1 +1.2 раздела II</t>
  </si>
  <si>
    <t>стр. 1.1.3 +1.2.3 раздела II</t>
  </si>
  <si>
    <t>стр. 2.1 раздела II</t>
  </si>
  <si>
    <t>Введите значения показателей 
Отчета о деятельности:</t>
  </si>
  <si>
    <t>Отчетная дата</t>
  </si>
  <si>
    <t>Памятка для самоконтроля при расчете нормативов СКПК</t>
  </si>
  <si>
    <t>Инструкция по использованию Памятки</t>
  </si>
  <si>
    <t>стр. 3.1 + 3.2 раздела II</t>
  </si>
  <si>
    <t>ФН4=</t>
  </si>
  <si>
    <t>стр. 2.1 раздела VI</t>
  </si>
  <si>
    <t>стр. 2.2 раздела VI</t>
  </si>
  <si>
    <t>стр. 3.1 раздела VI</t>
  </si>
  <si>
    <t>ЗЧ + ЗАЧ</t>
  </si>
  <si>
    <t>стр. (3.1 -3.1.3.2) + (3.2 -3.2.3.2) раздела II</t>
  </si>
  <si>
    <t>стр. 7.1 раздела VI</t>
  </si>
  <si>
    <t>стр. 7.2 раздела VI</t>
  </si>
  <si>
    <t>Приложение 1</t>
  </si>
  <si>
    <r>
      <rPr>
        <b/>
        <sz val="20"/>
        <color theme="1"/>
        <rFont val="Arial Narrow"/>
        <family val="2"/>
        <charset val="204"/>
      </rPr>
      <t>I. Заполнение общих сведений.</t>
    </r>
    <r>
      <rPr>
        <sz val="20"/>
        <color theme="1"/>
        <rFont val="Arial Narrow"/>
        <family val="2"/>
        <charset val="204"/>
      </rPr>
      <t xml:space="preserve">
1) Введите в пункте 1 Наименование СКПК.
2) Введите в пункте 2 ИНН СКПК.
3) Введите в пункте 3 Отчетную дату, на которую рассчивается норматив в формате ДД.ММ.ГГГГ.
4) Введите в пункте 4 Дату создания СКПК в формате ДД.ММ.ГГГГ.
</t>
    </r>
    <r>
      <rPr>
        <b/>
        <sz val="20"/>
        <color theme="1"/>
        <rFont val="Arial Narrow"/>
        <family val="2"/>
        <charset val="204"/>
      </rPr>
      <t>II. Расчет нормативов.</t>
    </r>
    <r>
      <rPr>
        <sz val="20"/>
        <color theme="1"/>
        <rFont val="Arial Narrow"/>
        <family val="2"/>
        <charset val="204"/>
      </rPr>
      <t xml:space="preserve">
1) Введите значения показателей Отчета о деятельности и бухгалтерской отчетности СКПК в соответствии с приведенными расшифровками строк Отчетности. 
</t>
    </r>
    <r>
      <rPr>
        <b/>
        <sz val="20"/>
        <color theme="1"/>
        <rFont val="Arial Narrow"/>
        <family val="2"/>
        <charset val="204"/>
      </rPr>
      <t xml:space="preserve">III. Соблюдение/несоблюдение нормативов и проведение дополнительных мероприятий. 
</t>
    </r>
    <r>
      <rPr>
        <sz val="20"/>
        <color theme="1"/>
        <rFont val="Arial Narrow"/>
        <family val="2"/>
        <charset val="204"/>
      </rPr>
      <t xml:space="preserve">1) В случае соблюдения норматива высвечивается рассчитанное значение </t>
    </r>
    <r>
      <rPr>
        <b/>
        <sz val="20"/>
        <color rgb="FF00B050"/>
        <rFont val="Arial Narrow"/>
        <family val="2"/>
        <charset val="204"/>
      </rPr>
      <t>зеленым цветом</t>
    </r>
    <r>
      <rPr>
        <sz val="20"/>
        <color theme="1"/>
        <rFont val="Arial Narrow"/>
        <family val="2"/>
        <charset val="204"/>
      </rPr>
      <t xml:space="preserve"> и фраза "</t>
    </r>
    <r>
      <rPr>
        <b/>
        <sz val="20"/>
        <color theme="1"/>
        <rFont val="Arial Narrow"/>
        <family val="2"/>
        <charset val="204"/>
      </rPr>
      <t>Норматив соблюден!</t>
    </r>
    <r>
      <rPr>
        <sz val="20"/>
        <color theme="1"/>
        <rFont val="Arial Narrow"/>
        <family val="2"/>
        <charset val="204"/>
      </rPr>
      <t xml:space="preserve">". 
2) В случае несоблюдения норматива высвечивается рассчитанное значение </t>
    </r>
    <r>
      <rPr>
        <b/>
        <sz val="20"/>
        <color rgb="FFFF0000"/>
        <rFont val="Arial Narrow"/>
        <family val="2"/>
        <charset val="204"/>
      </rPr>
      <t>красным цветом</t>
    </r>
    <r>
      <rPr>
        <sz val="20"/>
        <color theme="1"/>
        <rFont val="Arial Narrow"/>
        <family val="2"/>
        <charset val="204"/>
      </rPr>
      <t xml:space="preserve"> и фраза "</t>
    </r>
    <r>
      <rPr>
        <b/>
        <sz val="20"/>
        <color theme="1"/>
        <rFont val="Arial Narrow"/>
        <family val="2"/>
        <charset val="204"/>
      </rPr>
      <t>Норматив не соблюден!</t>
    </r>
    <r>
      <rPr>
        <sz val="20"/>
        <color theme="1"/>
        <rFont val="Arial Narrow"/>
        <family val="2"/>
        <charset val="204"/>
      </rPr>
      <t xml:space="preserve">" с приведением перечня мероприятий, предлагаемых к рассмотрению в целях увеличения финансовой устойчивости.
3) В случае, если показатель в знаменателе равен нулевому значению, то рассчитанное значение высвечивается </t>
    </r>
    <r>
      <rPr>
        <b/>
        <sz val="20"/>
        <color rgb="FF00B050"/>
        <rFont val="Arial Narrow"/>
        <family val="2"/>
        <charset val="204"/>
      </rPr>
      <t>зеленым цветом</t>
    </r>
    <r>
      <rPr>
        <sz val="20"/>
        <color theme="1"/>
        <rFont val="Arial Narrow"/>
        <family val="2"/>
        <charset val="204"/>
      </rPr>
      <t xml:space="preserve">  и фраза </t>
    </r>
    <r>
      <rPr>
        <b/>
        <sz val="20"/>
        <color theme="1"/>
        <rFont val="Arial Narrow"/>
        <family val="2"/>
        <charset val="204"/>
      </rPr>
      <t xml:space="preserve">"Не рассчитывается, нарушение отсутствует!". 
</t>
    </r>
    <r>
      <rPr>
        <sz val="20"/>
        <color theme="1"/>
        <rFont val="Arial Narrow"/>
        <family val="2"/>
        <charset val="204"/>
      </rPr>
      <t xml:space="preserve">
</t>
    </r>
    <r>
      <rPr>
        <b/>
        <sz val="20"/>
        <color theme="1"/>
        <rFont val="Arial Narrow"/>
        <family val="2"/>
        <charset val="204"/>
      </rPr>
      <t>Внимание:</t>
    </r>
    <r>
      <rPr>
        <sz val="20"/>
        <color theme="1"/>
        <rFont val="Arial Narrow"/>
        <family val="2"/>
        <charset val="204"/>
      </rPr>
      <t xml:space="preserve"> Предложенный перечень мероприятий не является исчерпывающим.</t>
    </r>
  </si>
  <si>
    <t>ДСЛ</t>
  </si>
  <si>
    <t>стр. 7.3 раздела VI</t>
  </si>
  <si>
    <t>стр. 1.7 + 1.3.1 + 1.4.1 раздела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</si>
</sst>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8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b/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6"/>
      <color theme="1"/>
      <name val="Arial Narrow"/>
      <family val="2"/>
      <charset val="204"/>
    </font>
    <font>
      <sz val="16"/>
      <color theme="1"/>
      <name val="Times New Roman"/>
      <family val="2"/>
      <charset val="204"/>
    </font>
    <font>
      <b/>
      <sz val="11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20"/>
      <color theme="1"/>
      <name val="Arial Narrow"/>
      <family val="2"/>
      <charset val="204"/>
    </font>
    <font>
      <b/>
      <sz val="20"/>
      <color rgb="FF00B050"/>
      <name val="Arial Narrow"/>
      <family val="2"/>
      <charset val="204"/>
    </font>
    <font>
      <b/>
      <sz val="20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/>
    <xf numFmtId="14" fontId="3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49" fontId="6" fillId="4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13" fillId="3" borderId="1" xfId="0" applyFont="1" applyFill="1" applyBorder="1" applyAlignment="1">
      <alignment horizontal="center" vertical="center"/>
    </xf>
    <xf numFmtId="0" fontId="14" fillId="2" borderId="0" xfId="0" applyFont="1" applyFill="1"/>
    <xf numFmtId="0" fontId="13" fillId="2" borderId="0" xfId="0" applyFont="1" applyFill="1"/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1" fontId="9" fillId="3" borderId="1" xfId="0" applyNumberFormat="1" applyFont="1" applyFill="1" applyBorder="1" applyAlignment="1" applyProtection="1">
      <alignment horizontal="center" vertical="center"/>
      <protection hidden="1"/>
    </xf>
    <xf numFmtId="49" fontId="9" fillId="4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justify" vertical="top" wrapText="1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1" fontId="9" fillId="0" borderId="1" xfId="0" applyNumberFormat="1" applyFont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2" fontId="0" fillId="2" borderId="0" xfId="0" applyNumberFormat="1" applyFill="1"/>
    <xf numFmtId="0" fontId="0" fillId="2" borderId="0" xfId="0" applyFill="1" applyAlignment="1" applyProtection="1">
      <alignment horizontal="right" vertical="center"/>
      <protection locked="0"/>
    </xf>
    <xf numFmtId="49" fontId="6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wrapText="1"/>
    </xf>
    <xf numFmtId="1" fontId="9" fillId="2" borderId="0" xfId="0" applyNumberFormat="1" applyFont="1" applyFill="1" applyAlignment="1" applyProtection="1">
      <alignment horizontal="center" vertical="center"/>
      <protection locked="0"/>
    </xf>
    <xf numFmtId="1" fontId="9" fillId="2" borderId="0" xfId="0" applyNumberFormat="1" applyFont="1" applyFill="1" applyAlignment="1" applyProtection="1">
      <alignment horizontal="center" vertical="center"/>
      <protection hidden="1"/>
    </xf>
    <xf numFmtId="1" fontId="9" fillId="3" borderId="1" xfId="0" applyNumberFormat="1" applyFont="1" applyFill="1" applyBorder="1" applyAlignment="1" applyProtection="1">
      <alignment horizontal="center" vertical="center"/>
      <protection locked="0" hidden="1"/>
    </xf>
    <xf numFmtId="10" fontId="7" fillId="0" borderId="8" xfId="1" applyNumberFormat="1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center" vertical="center"/>
    </xf>
    <xf numFmtId="9" fontId="2" fillId="2" borderId="0" xfId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3" fillId="3" borderId="1" xfId="0" applyFont="1" applyFill="1" applyBorder="1" applyAlignment="1" applyProtection="1">
      <alignment horizontal="center"/>
      <protection locked="0"/>
    </xf>
    <xf numFmtId="14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/>
    </xf>
    <xf numFmtId="49" fontId="7" fillId="4" borderId="4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justify" vertical="top" wrapText="1"/>
      <protection hidden="1"/>
    </xf>
    <xf numFmtId="0" fontId="13" fillId="2" borderId="0" xfId="0" applyFont="1" applyFill="1" applyAlignment="1" applyProtection="1">
      <alignment horizontal="justify" vertical="top" wrapText="1"/>
      <protection hidden="1"/>
    </xf>
    <xf numFmtId="0" fontId="10" fillId="2" borderId="0" xfId="0" applyFont="1" applyFill="1" applyAlignment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  <protection hidden="1"/>
    </xf>
    <xf numFmtId="0" fontId="16" fillId="5" borderId="5" xfId="0" applyFont="1" applyFill="1" applyBorder="1" applyAlignment="1" applyProtection="1">
      <alignment horizontal="center" vertical="center" wrapText="1"/>
      <protection hidden="1"/>
    </xf>
    <xf numFmtId="0" fontId="16" fillId="5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justify" vertical="top" wrapText="1"/>
    </xf>
    <xf numFmtId="0" fontId="10" fillId="2" borderId="0" xfId="0" applyFont="1" applyFill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41"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00B050"/>
        </patternFill>
      </fill>
    </dxf>
    <dxf>
      <fill>
        <patternFill>
          <bgColor rgb="FFFF5050"/>
        </patternFill>
      </fill>
    </dxf>
    <dxf>
      <fill>
        <patternFill>
          <bgColor rgb="FF00B050"/>
        </patternFill>
      </fill>
    </dxf>
    <dxf>
      <fill>
        <patternFill>
          <bgColor rgb="FFFF5050"/>
        </patternFill>
      </fill>
    </dxf>
    <dxf>
      <fill>
        <patternFill>
          <bgColor rgb="FF00B050"/>
        </patternFill>
      </fill>
    </dxf>
    <dxf>
      <fill>
        <patternFill>
          <bgColor rgb="FFFF5050"/>
        </patternFill>
      </fill>
    </dxf>
    <dxf>
      <fill>
        <patternFill>
          <bgColor rgb="FF00B050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B050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CC66"/>
      <color rgb="FFFF5050"/>
      <color rgb="FFDB2929"/>
      <color rgb="FF66E08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299778</xdr:colOff>
      <xdr:row>17</xdr:row>
      <xdr:rowOff>195613</xdr:rowOff>
    </xdr:from>
    <xdr:to>
      <xdr:col>9</xdr:col>
      <xdr:colOff>356768</xdr:colOff>
      <xdr:row>24</xdr:row>
      <xdr:rowOff>75086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5233" y="5772068"/>
          <a:ext cx="6430080" cy="2765795"/>
        </a:xfrm>
        <a:prstGeom prst="rect">
          <a:avLst/>
        </a:prstGeom>
      </xdr:spPr>
    </xdr:pic>
    <xdr:clientData/>
  </xdr:twoCellAnchor>
  <xdr:twoCellAnchor editAs="oneCell">
    <xdr:from>
      <xdr:col>3</xdr:col>
      <xdr:colOff>9906</xdr:colOff>
      <xdr:row>25</xdr:row>
      <xdr:rowOff>35247</xdr:rowOff>
    </xdr:from>
    <xdr:to>
      <xdr:col>9</xdr:col>
      <xdr:colOff>286260</xdr:colOff>
      <xdr:row>32</xdr:row>
      <xdr:rowOff>10142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38" r="1151"/>
        <a:stretch/>
      </xdr:blipFill>
      <xdr:spPr>
        <a:xfrm>
          <a:off x="1741724" y="8832883"/>
          <a:ext cx="6303081" cy="2970941"/>
        </a:xfrm>
        <a:prstGeom prst="rect">
          <a:avLst/>
        </a:prstGeom>
      </xdr:spPr>
    </xdr:pic>
    <xdr:clientData/>
  </xdr:twoCellAnchor>
  <xdr:twoCellAnchor editAs="oneCell">
    <xdr:from>
      <xdr:col>16</xdr:col>
      <xdr:colOff>884464</xdr:colOff>
      <xdr:row>2</xdr:row>
      <xdr:rowOff>22411</xdr:rowOff>
    </xdr:from>
    <xdr:to>
      <xdr:col>18</xdr:col>
      <xdr:colOff>800419</xdr:colOff>
      <xdr:row>10</xdr:row>
      <xdr:rowOff>293172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0821" y="226518"/>
          <a:ext cx="2650991" cy="2386053"/>
        </a:xfrm>
        <a:prstGeom prst="rect">
          <a:avLst/>
        </a:prstGeom>
      </xdr:spPr>
    </xdr:pic>
    <xdr:clientData/>
  </xdr:twoCellAnchor>
  <xdr:twoCellAnchor>
    <xdr:from>
      <xdr:col>2</xdr:col>
      <xdr:colOff>44823</xdr:colOff>
      <xdr:row>16</xdr:row>
      <xdr:rowOff>223099</xdr:rowOff>
    </xdr:from>
    <xdr:to>
      <xdr:col>19</xdr:col>
      <xdr:colOff>336177</xdr:colOff>
      <xdr:row>16</xdr:row>
      <xdr:rowOff>256717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30278" y="5470508"/>
          <a:ext cx="16899490" cy="33618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29134</xdr:colOff>
      <xdr:row>24</xdr:row>
      <xdr:rowOff>155457</xdr:rowOff>
    </xdr:from>
    <xdr:to>
      <xdr:col>19</xdr:col>
      <xdr:colOff>320488</xdr:colOff>
      <xdr:row>24</xdr:row>
      <xdr:rowOff>189075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14589" y="8450866"/>
          <a:ext cx="16899490" cy="33618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5412</xdr:colOff>
      <xdr:row>48</xdr:row>
      <xdr:rowOff>828557</xdr:rowOff>
    </xdr:from>
    <xdr:to>
      <xdr:col>19</xdr:col>
      <xdr:colOff>299968</xdr:colOff>
      <xdr:row>48</xdr:row>
      <xdr:rowOff>862175</xdr:rowOff>
    </xdr:to>
    <xdr:cxnSp macro="">
      <xdr:nvCxnSpPr>
        <xdr:cNvPr id="14" name="Прямая соединительная линия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390867" y="17973557"/>
          <a:ext cx="16902692" cy="33618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41972</xdr:colOff>
      <xdr:row>58</xdr:row>
      <xdr:rowOff>146940</xdr:rowOff>
    </xdr:from>
    <xdr:to>
      <xdr:col>20</xdr:col>
      <xdr:colOff>54503</xdr:colOff>
      <xdr:row>58</xdr:row>
      <xdr:rowOff>146940</xdr:rowOff>
    </xdr:to>
    <xdr:cxnSp macro="">
      <xdr:nvCxnSpPr>
        <xdr:cNvPr id="15" name="Прямая соединительная линия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27427" y="21136576"/>
          <a:ext cx="17278758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338380</xdr:colOff>
      <xdr:row>42</xdr:row>
      <xdr:rowOff>69272</xdr:rowOff>
    </xdr:from>
    <xdr:to>
      <xdr:col>9</xdr:col>
      <xdr:colOff>491485</xdr:colOff>
      <xdr:row>48</xdr:row>
      <xdr:rowOff>415637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23835" y="14807045"/>
          <a:ext cx="6526195" cy="2615047"/>
        </a:xfrm>
        <a:prstGeom prst="rect">
          <a:avLst/>
        </a:prstGeom>
      </xdr:spPr>
    </xdr:pic>
    <xdr:clientData/>
  </xdr:twoCellAnchor>
  <xdr:twoCellAnchor>
    <xdr:from>
      <xdr:col>2</xdr:col>
      <xdr:colOff>22731</xdr:colOff>
      <xdr:row>38</xdr:row>
      <xdr:rowOff>174795</xdr:rowOff>
    </xdr:from>
    <xdr:to>
      <xdr:col>19</xdr:col>
      <xdr:colOff>317287</xdr:colOff>
      <xdr:row>38</xdr:row>
      <xdr:rowOff>208413</xdr:rowOff>
    </xdr:to>
    <xdr:cxnSp macro="">
      <xdr:nvCxnSpPr>
        <xdr:cNvPr id="40" name="Прямая соединительная линия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1403856" y="14914733"/>
          <a:ext cx="16891869" cy="33618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259019</xdr:colOff>
      <xdr:row>9</xdr:row>
      <xdr:rowOff>86591</xdr:rowOff>
    </xdr:from>
    <xdr:to>
      <xdr:col>9</xdr:col>
      <xdr:colOff>329045</xdr:colOff>
      <xdr:row>16</xdr:row>
      <xdr:rowOff>17318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4474" y="2476500"/>
          <a:ext cx="6443116" cy="3117273"/>
        </a:xfrm>
        <a:prstGeom prst="rect">
          <a:avLst/>
        </a:prstGeom>
      </xdr:spPr>
    </xdr:pic>
    <xdr:clientData/>
  </xdr:twoCellAnchor>
  <xdr:twoCellAnchor editAs="oneCell">
    <xdr:from>
      <xdr:col>3</xdr:col>
      <xdr:colOff>311727</xdr:colOff>
      <xdr:row>15</xdr:row>
      <xdr:rowOff>848590</xdr:rowOff>
    </xdr:from>
    <xdr:to>
      <xdr:col>7</xdr:col>
      <xdr:colOff>469059</xdr:colOff>
      <xdr:row>16</xdr:row>
      <xdr:rowOff>253842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43545" y="5507181"/>
          <a:ext cx="4157832" cy="323116"/>
        </a:xfrm>
        <a:prstGeom prst="rect">
          <a:avLst/>
        </a:prstGeom>
      </xdr:spPr>
    </xdr:pic>
    <xdr:clientData/>
  </xdr:twoCellAnchor>
  <xdr:twoCellAnchor>
    <xdr:from>
      <xdr:col>2</xdr:col>
      <xdr:colOff>17318</xdr:colOff>
      <xdr:row>69</xdr:row>
      <xdr:rowOff>17319</xdr:rowOff>
    </xdr:from>
    <xdr:to>
      <xdr:col>18</xdr:col>
      <xdr:colOff>574150</xdr:colOff>
      <xdr:row>73</xdr:row>
      <xdr:rowOff>120015</xdr:rowOff>
    </xdr:to>
    <xdr:sp macro="" textlink="">
      <xdr:nvSpPr>
        <xdr:cNvPr id="18" name="Прямоугольни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402773" y="24245455"/>
          <a:ext cx="16333695" cy="96860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ru-RU" sz="1200">
              <a:latin typeface="Arial Narrow" panose="020B0606020202030204" pitchFamily="34" charset="0"/>
            </a:rPr>
            <a:t>В расчет значения ДТ не включаются:</a:t>
          </a:r>
        </a:p>
        <a:p>
          <a:pPr algn="just"/>
          <a:r>
            <a:rPr lang="ru-RU" sz="1200">
              <a:latin typeface="Arial Narrow" panose="020B0606020202030204" pitchFamily="34" charset="0"/>
            </a:rPr>
            <a:t>- денежные требования СКПК по займам с просроченными платежами продолжительностью от 91 до 180 календарных дней в размере 50 процентов от объема указанных денежных требований;</a:t>
          </a:r>
        </a:p>
        <a:p>
          <a:pPr algn="just"/>
          <a:r>
            <a:rPr lang="ru-RU" sz="1200">
              <a:latin typeface="Arial Narrow" panose="020B0606020202030204" pitchFamily="34" charset="0"/>
            </a:rPr>
            <a:t>- денежные требования</a:t>
          </a:r>
          <a:r>
            <a:rPr lang="en-US" sz="1200">
              <a:latin typeface="Arial Narrow" panose="020B0606020202030204" pitchFamily="34" charset="0"/>
            </a:rPr>
            <a:t> </a:t>
          </a:r>
          <a:r>
            <a:rPr lang="ru-RU" sz="1200">
              <a:latin typeface="Arial Narrow" panose="020B0606020202030204" pitchFamily="34" charset="0"/>
            </a:rPr>
            <a:t>СКПК по займам с просроченными платежами продолжительностью от 180 до 365 календарных дней в размере 75 процентов от объема указанных денежных требовани;</a:t>
          </a:r>
        </a:p>
        <a:p>
          <a:pPr algn="just"/>
          <a:r>
            <a:rPr lang="ru-RU" sz="1200">
              <a:latin typeface="Arial Narrow" panose="020B0606020202030204" pitchFamily="34" charset="0"/>
            </a:rPr>
            <a:t>-</a:t>
          </a:r>
          <a:r>
            <a:rPr lang="ru-RU" sz="1200" baseline="0">
              <a:latin typeface="Arial Narrow" panose="020B0606020202030204" pitchFamily="34" charset="0"/>
            </a:rPr>
            <a:t> до 1 октября 2023 года денежные требования СКПК по займам с просроченными платежами продолжительностью свыше 365 календарных дней в размере 75 процентов от объема указанных денежных требований;</a:t>
          </a:r>
        </a:p>
        <a:p>
          <a:pPr algn="just"/>
          <a:r>
            <a:rPr lang="ru-RU" sz="1200" baseline="0">
              <a:latin typeface="Arial Narrow" panose="020B0606020202030204" pitchFamily="34" charset="0"/>
            </a:rPr>
            <a:t>- с 1 октября 2023 года денежные требования СКПК по займам с просроченными платежами продолжительностью свыше 365 календарных дней в размере 100 процентов от объема указанных денежных требований.</a:t>
          </a:r>
          <a:endParaRPr lang="ru-RU" sz="120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2</xdr:col>
      <xdr:colOff>259772</xdr:colOff>
      <xdr:row>32</xdr:row>
      <xdr:rowOff>259774</xdr:rowOff>
    </xdr:from>
    <xdr:to>
      <xdr:col>10</xdr:col>
      <xdr:colOff>37710</xdr:colOff>
      <xdr:row>37</xdr:row>
      <xdr:rowOff>667569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45227" y="12053456"/>
          <a:ext cx="6687892" cy="2243522"/>
        </a:xfrm>
        <a:prstGeom prst="rect">
          <a:avLst/>
        </a:prstGeom>
      </xdr:spPr>
    </xdr:pic>
    <xdr:clientData/>
  </xdr:twoCellAnchor>
  <xdr:twoCellAnchor editAs="oneCell">
    <xdr:from>
      <xdr:col>2</xdr:col>
      <xdr:colOff>69272</xdr:colOff>
      <xdr:row>58</xdr:row>
      <xdr:rowOff>155864</xdr:rowOff>
    </xdr:from>
    <xdr:to>
      <xdr:col>10</xdr:col>
      <xdr:colOff>17318</xdr:colOff>
      <xdr:row>69</xdr:row>
      <xdr:rowOff>26644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54727" y="21041591"/>
          <a:ext cx="6858000" cy="3213189"/>
        </a:xfrm>
        <a:prstGeom prst="rect">
          <a:avLst/>
        </a:prstGeom>
      </xdr:spPr>
    </xdr:pic>
    <xdr:clientData/>
  </xdr:twoCellAnchor>
  <xdr:twoCellAnchor editAs="oneCell">
    <xdr:from>
      <xdr:col>2</xdr:col>
      <xdr:colOff>-1</xdr:colOff>
      <xdr:row>51</xdr:row>
      <xdr:rowOff>-1</xdr:rowOff>
    </xdr:from>
    <xdr:to>
      <xdr:col>10</xdr:col>
      <xdr:colOff>15701</xdr:colOff>
      <xdr:row>58</xdr:row>
      <xdr:rowOff>127588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85454" y="17958954"/>
          <a:ext cx="6925656" cy="3054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C1:AI74"/>
  <sheetViews>
    <sheetView tabSelected="1" showWhiteSpace="0" view="pageBreakPreview" zoomScale="55" zoomScaleNormal="55" zoomScaleSheetLayoutView="55" zoomScalePageLayoutView="70" workbookViewId="0">
      <selection activeCell="F1" sqref="F1"/>
    </sheetView>
  </sheetViews>
  <sheetFormatPr defaultRowHeight="15.6" x14ac:dyDescent="0.3"/>
  <cols>
    <col min="1" max="2" width="9"/>
    <col min="3" max="3" width="4.5" customWidth="1"/>
    <col min="4" max="4" width="10.59765625" style="2" customWidth="1"/>
    <col min="5" max="5" width="20.59765625" customWidth="1"/>
    <col min="6" max="6" width="12" customWidth="1"/>
    <col min="8" max="8" width="11.8984375" customWidth="1"/>
    <col min="9" max="9" width="14.8984375" customWidth="1"/>
    <col min="10" max="10" width="7" customWidth="1"/>
    <col min="11" max="11" width="13.5" customWidth="1"/>
    <col min="12" max="12" width="19.8984375" customWidth="1"/>
    <col min="13" max="13" width="13.5" customWidth="1"/>
    <col min="14" max="14" width="6.09765625" customWidth="1"/>
    <col min="15" max="15" width="17" customWidth="1"/>
    <col min="16" max="16" width="10.59765625" customWidth="1"/>
    <col min="17" max="17" width="17.8984375" customWidth="1"/>
    <col min="18" max="18" width="18" customWidth="1"/>
    <col min="19" max="19" width="16.09765625" customWidth="1"/>
    <col min="20" max="20" width="3.5" customWidth="1"/>
    <col min="31" max="35" width="9" customWidth="1"/>
  </cols>
  <sheetData>
    <row r="1" spans="3:35" ht="27" customHeight="1" x14ac:dyDescent="0.3">
      <c r="C1" s="35"/>
      <c r="D1" s="36"/>
      <c r="E1" s="35"/>
      <c r="F1" s="35"/>
      <c r="G1" s="35"/>
      <c r="H1" s="35"/>
      <c r="I1" s="35"/>
      <c r="J1" s="35"/>
      <c r="K1" s="35"/>
      <c r="L1" s="35"/>
      <c r="M1" s="45" t="s">
        <v>39</v>
      </c>
      <c r="N1" s="45"/>
      <c r="O1" s="45"/>
      <c r="P1" s="45"/>
      <c r="Q1" s="45"/>
      <c r="R1" s="45"/>
      <c r="S1" s="45"/>
      <c r="T1" s="35"/>
    </row>
    <row r="2" spans="3:35" x14ac:dyDescent="0.3">
      <c r="C2" s="35"/>
      <c r="D2" s="36"/>
      <c r="E2" s="35"/>
      <c r="F2" s="35"/>
      <c r="G2" s="35"/>
      <c r="H2" s="35"/>
      <c r="I2" s="35"/>
      <c r="J2" s="35"/>
      <c r="K2" s="35"/>
      <c r="L2" s="35"/>
      <c r="M2" s="38"/>
      <c r="N2" s="36"/>
      <c r="O2" s="36"/>
      <c r="P2" s="36"/>
      <c r="Q2" s="36"/>
      <c r="R2" s="36"/>
      <c r="S2" s="36"/>
      <c r="T2" s="35"/>
    </row>
    <row r="3" spans="3:35" x14ac:dyDescent="0.3">
      <c r="C3" s="1"/>
      <c r="D3" s="9"/>
      <c r="E3" s="3"/>
      <c r="F3" s="3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3:35" ht="25.2" x14ac:dyDescent="0.3">
      <c r="C4" s="1"/>
      <c r="D4" s="5"/>
      <c r="E4" s="49" t="s">
        <v>28</v>
      </c>
      <c r="F4" s="49"/>
      <c r="G4" s="49"/>
      <c r="H4" s="49"/>
      <c r="I4" s="49"/>
      <c r="J4" s="49"/>
      <c r="K4" s="49"/>
      <c r="L4" s="49"/>
      <c r="M4" s="49"/>
      <c r="N4" s="49"/>
      <c r="O4" s="37"/>
      <c r="P4" s="46"/>
      <c r="Q4" s="3"/>
      <c r="R4" s="3"/>
      <c r="S4" s="1"/>
      <c r="T4" s="1"/>
    </row>
    <row r="5" spans="3:35" x14ac:dyDescent="0.3">
      <c r="C5" s="1"/>
      <c r="D5" s="5"/>
      <c r="E5" s="3"/>
      <c r="F5" s="3"/>
      <c r="G5" s="4"/>
      <c r="H5" s="3"/>
      <c r="I5" s="3"/>
      <c r="J5" s="1"/>
      <c r="K5" s="13"/>
      <c r="L5" s="1"/>
      <c r="M5" s="3"/>
      <c r="N5" s="3"/>
      <c r="O5" s="1"/>
      <c r="P5" s="46"/>
      <c r="Q5" s="3"/>
      <c r="R5" s="3"/>
      <c r="S5" s="1"/>
      <c r="T5" s="1"/>
    </row>
    <row r="6" spans="3:35" ht="35.25" customHeight="1" x14ac:dyDescent="0.4">
      <c r="C6" s="1"/>
      <c r="D6" s="23">
        <v>1</v>
      </c>
      <c r="E6" s="23" t="s">
        <v>0</v>
      </c>
      <c r="F6" s="50"/>
      <c r="G6" s="50"/>
      <c r="H6" s="50"/>
      <c r="I6" s="24"/>
      <c r="J6" s="23">
        <v>2</v>
      </c>
      <c r="K6" s="23" t="s">
        <v>1</v>
      </c>
      <c r="L6" s="50"/>
      <c r="M6" s="50"/>
      <c r="N6" s="50"/>
      <c r="O6" s="3"/>
      <c r="P6" s="14"/>
      <c r="Q6" s="3"/>
      <c r="R6" s="3"/>
      <c r="S6" s="1"/>
      <c r="T6" s="1"/>
    </row>
    <row r="7" spans="3:35" ht="40.5" customHeight="1" x14ac:dyDescent="0.35">
      <c r="C7" s="1"/>
      <c r="D7" s="23">
        <v>3</v>
      </c>
      <c r="E7" s="23" t="s">
        <v>27</v>
      </c>
      <c r="F7" s="51">
        <v>45107</v>
      </c>
      <c r="G7" s="51"/>
      <c r="H7" s="51"/>
      <c r="I7" s="25"/>
      <c r="J7" s="23">
        <v>4</v>
      </c>
      <c r="K7" s="12" t="s">
        <v>2</v>
      </c>
      <c r="L7" s="51">
        <v>43475</v>
      </c>
      <c r="M7" s="51"/>
      <c r="N7" s="51"/>
      <c r="O7" s="1"/>
      <c r="P7" s="11"/>
      <c r="Q7" s="3"/>
      <c r="R7" s="3"/>
      <c r="S7" s="1"/>
      <c r="T7" s="1"/>
    </row>
    <row r="8" spans="3:35" ht="9" customHeight="1" x14ac:dyDescent="0.3">
      <c r="C8" s="1"/>
      <c r="D8" s="6"/>
      <c r="E8" s="4"/>
      <c r="F8" s="4"/>
      <c r="G8" s="46"/>
      <c r="H8" s="47"/>
      <c r="I8" s="3"/>
      <c r="J8" s="3"/>
      <c r="K8" s="3"/>
      <c r="L8" s="3"/>
      <c r="M8" s="3"/>
      <c r="N8" s="3"/>
      <c r="O8" s="3"/>
      <c r="P8" s="3"/>
      <c r="Q8" s="3"/>
      <c r="R8" s="3"/>
      <c r="S8" s="1"/>
      <c r="T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3:35" ht="5.25" hidden="1" customHeight="1" x14ac:dyDescent="0.3">
      <c r="C9" s="1"/>
      <c r="D9" s="6"/>
      <c r="E9" s="4"/>
      <c r="F9" s="4"/>
      <c r="G9" s="46"/>
      <c r="H9" s="47"/>
      <c r="I9" s="3"/>
      <c r="J9" s="3"/>
      <c r="K9" s="3"/>
      <c r="L9" s="3"/>
      <c r="M9" s="3"/>
      <c r="N9" s="3"/>
      <c r="O9" s="3"/>
      <c r="P9" s="3"/>
      <c r="Q9" s="3"/>
      <c r="R9" s="3"/>
      <c r="S9" s="1"/>
      <c r="T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ht="22.5" customHeight="1" x14ac:dyDescent="0.45">
      <c r="C10" s="1"/>
      <c r="D10" s="5"/>
      <c r="E10" s="3"/>
      <c r="F10" s="3"/>
      <c r="G10" s="4"/>
      <c r="H10" s="3"/>
      <c r="I10" s="3"/>
      <c r="J10" s="3"/>
      <c r="K10" s="3"/>
      <c r="L10" s="3"/>
      <c r="M10" s="3"/>
      <c r="N10" s="3"/>
      <c r="O10" s="3"/>
      <c r="P10" s="1"/>
      <c r="Q10" s="3"/>
      <c r="R10" s="3"/>
      <c r="S10" s="1"/>
      <c r="T10" s="1"/>
      <c r="X10" s="52" t="s">
        <v>29</v>
      </c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</row>
    <row r="11" spans="3:35" ht="37.5" customHeight="1" thickBot="1" x14ac:dyDescent="0.35">
      <c r="C11" s="1"/>
      <c r="D11" s="5"/>
      <c r="E11" s="3"/>
      <c r="F11" s="3"/>
      <c r="G11" s="4"/>
      <c r="H11" s="3"/>
      <c r="I11" s="3"/>
      <c r="J11" s="1"/>
      <c r="K11" s="48" t="s">
        <v>26</v>
      </c>
      <c r="L11" s="48"/>
      <c r="M11" s="48"/>
      <c r="N11" s="8"/>
      <c r="O11" s="3"/>
      <c r="P11" s="1"/>
      <c r="Q11" s="3"/>
      <c r="R11" s="3"/>
      <c r="S11" s="1"/>
      <c r="T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3:35" ht="24.75" customHeight="1" thickTop="1" thickBot="1" x14ac:dyDescent="0.35">
      <c r="C12" s="1"/>
      <c r="D12" s="5"/>
      <c r="E12" s="3"/>
      <c r="F12" s="3"/>
      <c r="G12" s="4"/>
      <c r="H12" s="3"/>
      <c r="I12" s="3"/>
      <c r="J12" s="3"/>
      <c r="K12" s="15" t="s">
        <v>4</v>
      </c>
      <c r="L12" s="31" t="s">
        <v>21</v>
      </c>
      <c r="M12" s="16">
        <v>0</v>
      </c>
      <c r="N12" s="3"/>
      <c r="O12" s="61" t="str">
        <f>IF(M13&lt;&gt;0, IF(F7&lt;DATE(2020,6,1),IF(OR(AND(M13&lt;&gt;0,$M$16&lt;3%,DATEDIF($L$7,$F$7,"y")&gt;=2),AND(M13&lt;&gt;0,$M$16&lt;2%,DATEDIF($L$7,$F$7,"y")&lt;2)), "Норматив не соблюден!","Норматив соблюден!"),IF(OR(AND(M13&lt;&gt;0,$M$16&lt;5%,DATEDIF($L$7,$F$7,"y")&gt;=2),AND(M13&lt;&gt;0,$M$16&lt;3%,DATEDIF($L$7,$F$7,"y")&lt;2)), "Норматив не соблюден!","Норматив соблюден!")), "Не рассчитывается, нарушение отсутствует!")</f>
        <v>Не рассчитывается, нарушение отсутствует!</v>
      </c>
      <c r="P12" s="62"/>
      <c r="Q12" s="62"/>
      <c r="R12" s="62"/>
      <c r="S12" s="63"/>
      <c r="T12" s="1"/>
      <c r="X12" s="64" t="s">
        <v>40</v>
      </c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</row>
    <row r="13" spans="3:35" ht="55.5" customHeight="1" thickTop="1" x14ac:dyDescent="0.35">
      <c r="C13" s="1"/>
      <c r="D13" s="5"/>
      <c r="E13" s="3"/>
      <c r="F13" s="3"/>
      <c r="G13" s="4"/>
      <c r="H13" s="3"/>
      <c r="I13" s="3"/>
      <c r="J13" s="3"/>
      <c r="K13" s="15" t="s">
        <v>35</v>
      </c>
      <c r="L13" s="17" t="s">
        <v>22</v>
      </c>
      <c r="M13" s="16">
        <v>0</v>
      </c>
      <c r="N13" s="3"/>
      <c r="O13" s="58" t="str">
        <f>IF(IF(F7&lt;DATE(2020,6,1),OR(AND(M13&lt;&gt;0,$M$16&lt;3%,DATEDIF($L$7,$F$7,"y")&gt;=2),AND(M13&lt;&gt;0,$M$16&lt;2%,DATEDIF($L$7,$F$7,"y")&lt;2)),OR(AND(M13&lt;&gt;0,$M$16&lt;5%,DATEDIF($L$7,$F$7,"y")&gt;=2),AND(M13&lt;&gt;0,$M$16&lt;3%,DATEDIF($L$7,$F$7,"y")&lt;2))),CONCATENATE("Одним из вариантов предлагаем рассмотреть:
1. Проведение мероприятий по увеличению резервного фонда путем: 
- внесения/увеличения членского взноса членами СКПК;
- внесения дополнительных взносов членами СКПК.","
2*. Проведение мероприятий по возврату привлеченных займов СКПК.
*Внимание: изменение значений показателей ЗЧ и ЗАЧ могут влиять на соблюдение иных нормативов."),"")</f>
        <v/>
      </c>
      <c r="P13" s="58"/>
      <c r="Q13" s="58"/>
      <c r="R13" s="58"/>
      <c r="S13" s="58"/>
      <c r="T13" s="1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</row>
    <row r="14" spans="3:35" ht="21.75" customHeight="1" x14ac:dyDescent="0.35">
      <c r="C14" s="1"/>
      <c r="D14" s="5"/>
      <c r="E14" s="3"/>
      <c r="F14" s="3"/>
      <c r="G14" s="4"/>
      <c r="H14" s="3"/>
      <c r="I14" s="3"/>
      <c r="J14" s="3"/>
      <c r="K14" s="39"/>
      <c r="L14" s="40"/>
      <c r="M14" s="41"/>
      <c r="N14" s="3"/>
      <c r="O14" s="59"/>
      <c r="P14" s="59"/>
      <c r="Q14" s="59"/>
      <c r="R14" s="59"/>
      <c r="S14" s="59"/>
      <c r="T14" s="1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</row>
    <row r="15" spans="3:35" ht="15" customHeight="1" thickBot="1" x14ac:dyDescent="0.35">
      <c r="C15" s="1"/>
      <c r="D15" s="5"/>
      <c r="E15" s="3"/>
      <c r="F15" s="3"/>
      <c r="G15" s="4"/>
      <c r="H15" s="3"/>
      <c r="I15" s="3"/>
      <c r="J15" s="3"/>
      <c r="K15" s="3"/>
      <c r="L15" s="3"/>
      <c r="M15" s="3"/>
      <c r="N15" s="3"/>
      <c r="O15" s="59"/>
      <c r="P15" s="59"/>
      <c r="Q15" s="59"/>
      <c r="R15" s="59"/>
      <c r="S15" s="59"/>
      <c r="T15" s="1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</row>
    <row r="16" spans="3:35" ht="72" customHeight="1" thickTop="1" thickBot="1" x14ac:dyDescent="0.35">
      <c r="C16" s="1"/>
      <c r="D16" s="5"/>
      <c r="E16" s="3"/>
      <c r="F16" s="3"/>
      <c r="G16" s="4"/>
      <c r="H16" s="3"/>
      <c r="I16" s="3"/>
      <c r="J16" s="3"/>
      <c r="K16" s="53" t="s">
        <v>3</v>
      </c>
      <c r="L16" s="54"/>
      <c r="M16" s="44">
        <f>IF(M13=0,0,M12/M13)</f>
        <v>0</v>
      </c>
      <c r="N16" s="3"/>
      <c r="O16" s="59"/>
      <c r="P16" s="59"/>
      <c r="Q16" s="59"/>
      <c r="R16" s="59"/>
      <c r="S16" s="59"/>
      <c r="T16" s="1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</row>
    <row r="17" spans="3:35" ht="24.75" customHeight="1" thickTop="1" x14ac:dyDescent="0.3">
      <c r="C17" s="1"/>
      <c r="D17" s="5"/>
      <c r="E17" s="3"/>
      <c r="F17" s="3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"/>
      <c r="T17" s="1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</row>
    <row r="18" spans="3:35" ht="1.5" customHeight="1" thickBot="1" x14ac:dyDescent="0.35">
      <c r="C18" s="1"/>
      <c r="D18" s="5"/>
      <c r="E18" s="3"/>
      <c r="F18" s="3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"/>
      <c r="T18" s="1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</row>
    <row r="19" spans="3:35" ht="37.5" customHeight="1" thickTop="1" thickBot="1" x14ac:dyDescent="0.35">
      <c r="C19" s="1"/>
      <c r="D19" s="5"/>
      <c r="E19" s="3"/>
      <c r="F19" s="3"/>
      <c r="G19" s="4"/>
      <c r="H19" s="3"/>
      <c r="I19" s="3"/>
      <c r="J19" s="3"/>
      <c r="K19" s="65" t="s">
        <v>26</v>
      </c>
      <c r="L19" s="65"/>
      <c r="M19" s="65"/>
      <c r="N19" s="3"/>
      <c r="O19" s="55" t="str">
        <f>IF(M21&lt;&gt;0, IF(OR(AND(M21&lt;&gt;0,$M$24&gt;20%,DATEDIF($L$7,$F$7,"y")&gt;=2),AND(M21&lt;&gt;0,$M$24&gt;30%,DATEDIF($L$7,$F$7,"y")&lt;2)),"Норматив не соблюден!", "Норматив соблюден!"), "Не рассчитывается, нарушение отсутствует!")</f>
        <v>Не рассчитывается, нарушение отсутствует!</v>
      </c>
      <c r="P19" s="56"/>
      <c r="Q19" s="56"/>
      <c r="R19" s="56"/>
      <c r="S19" s="57"/>
      <c r="T19" s="1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</row>
    <row r="20" spans="3:35" ht="46.5" customHeight="1" thickTop="1" x14ac:dyDescent="0.3">
      <c r="C20" s="1"/>
      <c r="D20" s="5"/>
      <c r="E20" s="3"/>
      <c r="F20" s="3"/>
      <c r="G20" s="4"/>
      <c r="H20" s="3"/>
      <c r="I20" s="3"/>
      <c r="J20" s="3"/>
      <c r="K20" s="18" t="s">
        <v>6</v>
      </c>
      <c r="L20" s="19" t="s">
        <v>32</v>
      </c>
      <c r="M20" s="20">
        <v>0</v>
      </c>
      <c r="N20" s="3"/>
      <c r="O20" s="58" t="str">
        <f>IF(OR(AND(M21&lt;&gt;0,$M$24&gt;20%,DATEDIF($L$7,$F$7,"y")&gt;=2),AND(M21&lt;&gt;0,$M$24&gt;30%,DATEDIF($L$7,$F$7,"y")&lt;2)),CONCATENATE("Одним из вариантов предлагаем рассмотреть:
1. Проведение мероприятий по сокращению доли займов, привлеченных от одного члена СКПК.","
2**. Проведение мероприятий по привлечению СКПК дополнительных займов от членов СКПК.
**Внимание: изменение значения показателя ЗЧ может влиять на соблюдение иных нормативов."), "")</f>
        <v/>
      </c>
      <c r="P20" s="58"/>
      <c r="Q20" s="58"/>
      <c r="R20" s="58"/>
      <c r="S20" s="58"/>
      <c r="T20" s="1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</row>
    <row r="21" spans="3:35" ht="30.75" customHeight="1" x14ac:dyDescent="0.3">
      <c r="C21" s="1"/>
      <c r="D21" s="5"/>
      <c r="E21" s="3"/>
      <c r="F21" s="3"/>
      <c r="G21" s="4"/>
      <c r="H21" s="3"/>
      <c r="I21" s="3"/>
      <c r="J21" s="3"/>
      <c r="K21" s="18" t="s">
        <v>5</v>
      </c>
      <c r="L21" s="19" t="s">
        <v>33</v>
      </c>
      <c r="M21" s="43">
        <v>0</v>
      </c>
      <c r="N21" s="3"/>
      <c r="O21" s="59"/>
      <c r="P21" s="59"/>
      <c r="Q21" s="59"/>
      <c r="R21" s="59"/>
      <c r="S21" s="59"/>
      <c r="T21" s="1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</row>
    <row r="22" spans="3:35" ht="15" customHeight="1" x14ac:dyDescent="0.3">
      <c r="C22" s="1"/>
      <c r="D22" s="5"/>
      <c r="E22" s="3"/>
      <c r="F22" s="3"/>
      <c r="G22" s="4"/>
      <c r="H22" s="3"/>
      <c r="I22" s="3"/>
      <c r="J22" s="3"/>
      <c r="K22" s="1"/>
      <c r="L22" s="1"/>
      <c r="M22" s="1"/>
      <c r="N22" s="3"/>
      <c r="O22" s="59"/>
      <c r="P22" s="59"/>
      <c r="Q22" s="59"/>
      <c r="R22" s="59"/>
      <c r="S22" s="59"/>
      <c r="T22" s="1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</row>
    <row r="23" spans="3:35" ht="12" customHeight="1" thickBot="1" x14ac:dyDescent="0.35">
      <c r="C23" s="1"/>
      <c r="D23" s="5"/>
      <c r="E23" s="3"/>
      <c r="F23" s="3"/>
      <c r="G23" s="4"/>
      <c r="H23" s="3"/>
      <c r="I23" s="3"/>
      <c r="J23" s="3"/>
      <c r="K23" s="1"/>
      <c r="L23" s="1"/>
      <c r="M23" s="1"/>
      <c r="N23" s="3"/>
      <c r="O23" s="59"/>
      <c r="P23" s="59"/>
      <c r="Q23" s="59"/>
      <c r="R23" s="59"/>
      <c r="S23" s="59"/>
      <c r="T23" s="1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</row>
    <row r="24" spans="3:35" ht="67.5" customHeight="1" thickTop="1" thickBot="1" x14ac:dyDescent="0.35">
      <c r="C24" s="1"/>
      <c r="D24" s="5"/>
      <c r="E24" s="3"/>
      <c r="F24" s="3"/>
      <c r="G24" s="4"/>
      <c r="H24" s="3"/>
      <c r="I24" s="3"/>
      <c r="J24" s="3"/>
      <c r="K24" s="53" t="s">
        <v>7</v>
      </c>
      <c r="L24" s="54"/>
      <c r="M24" s="44">
        <f>IF(M21=0,0,M20/M21)</f>
        <v>0</v>
      </c>
      <c r="N24" s="3"/>
      <c r="O24" s="59"/>
      <c r="P24" s="59"/>
      <c r="Q24" s="59"/>
      <c r="R24" s="59"/>
      <c r="S24" s="59"/>
      <c r="T24" s="1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</row>
    <row r="25" spans="3:35" ht="16.5" customHeight="1" thickTop="1" x14ac:dyDescent="0.3">
      <c r="C25" s="1"/>
      <c r="D25" s="6"/>
      <c r="E25" s="3"/>
      <c r="F25" s="3"/>
      <c r="G25" s="3"/>
      <c r="H25" s="3"/>
      <c r="I25" s="3"/>
      <c r="J25" s="3"/>
      <c r="K25" s="1"/>
      <c r="L25" s="1"/>
      <c r="M25" s="1"/>
      <c r="N25" s="3"/>
      <c r="O25" s="1"/>
      <c r="P25" s="1"/>
      <c r="Q25" s="3"/>
      <c r="R25" s="3"/>
      <c r="S25" s="1"/>
      <c r="T25" s="1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</row>
    <row r="26" spans="3:35" ht="16.5" customHeight="1" thickBot="1" x14ac:dyDescent="0.35">
      <c r="C26" s="1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</row>
    <row r="27" spans="3:35" ht="36" customHeight="1" thickTop="1" thickBot="1" x14ac:dyDescent="0.35">
      <c r="C27" s="1"/>
      <c r="D27" s="7"/>
      <c r="E27" s="1"/>
      <c r="F27" s="1"/>
      <c r="G27" s="1"/>
      <c r="H27" s="1"/>
      <c r="I27" s="1"/>
      <c r="J27" s="1"/>
      <c r="K27" s="60" t="s">
        <v>26</v>
      </c>
      <c r="L27" s="60"/>
      <c r="M27" s="60"/>
      <c r="N27" s="1"/>
      <c r="O27" s="55" t="str">
        <f>IF(M29&lt;&gt;0, IF(OR(AND(M29&lt;&gt;0,$M$31&gt;25%,DATEDIF($L$7,$F$7,"y")&gt;=2),AND(M29&lt;&gt;0,$M$31&gt;30%,DATEDIF($L$7,$F$7,"y")&lt;2)),"Норматив не соблюден! ","Норматив соблюден!"), "Не рассчитывается, нарушение отсутствует!")</f>
        <v>Не рассчитывается, нарушение отсутствует!</v>
      </c>
      <c r="P27" s="56"/>
      <c r="Q27" s="56"/>
      <c r="R27" s="56"/>
      <c r="S27" s="57"/>
      <c r="T27" s="1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</row>
    <row r="28" spans="3:35" ht="44.25" customHeight="1" thickTop="1" x14ac:dyDescent="0.3">
      <c r="C28" s="1"/>
      <c r="D28" s="7"/>
      <c r="E28" s="1"/>
      <c r="F28" s="1"/>
      <c r="G28" s="1"/>
      <c r="H28" s="1"/>
      <c r="I28" s="1"/>
      <c r="J28" s="1"/>
      <c r="K28" s="18" t="s">
        <v>8</v>
      </c>
      <c r="L28" s="19" t="s">
        <v>34</v>
      </c>
      <c r="M28" s="20">
        <v>0</v>
      </c>
      <c r="N28" s="1"/>
      <c r="O28" s="58" t="str">
        <f>IF(OR(AND(M29&lt;&gt;0,$M$31&gt;25%,DATEDIF($L$7,$F$7,"y")&gt;=2),AND(M29&lt;&gt;0,$M$31&gt;30%,DATEDIF($L$7,$F$7,"y")&lt;2)),CONCATENATE("Одним из вариантов предлагаем рассмотреть:
1.Проведение мероприятий по сокращению доли займов, предоставленных одному члену СКПК.
2. Проведение мероприятий по увеличению объема выдаваемых займов."),"")</f>
        <v/>
      </c>
      <c r="P28" s="58"/>
      <c r="Q28" s="58"/>
      <c r="R28" s="58"/>
      <c r="S28" s="58"/>
      <c r="T28" s="1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</row>
    <row r="29" spans="3:35" ht="36.75" customHeight="1" x14ac:dyDescent="0.3">
      <c r="C29" s="1"/>
      <c r="D29" s="7"/>
      <c r="E29" s="1"/>
      <c r="F29" s="1"/>
      <c r="G29" s="1"/>
      <c r="H29" s="1"/>
      <c r="I29" s="1"/>
      <c r="J29" s="1"/>
      <c r="K29" s="21" t="s">
        <v>9</v>
      </c>
      <c r="L29" s="19" t="s">
        <v>23</v>
      </c>
      <c r="M29" s="26">
        <v>0</v>
      </c>
      <c r="N29" s="1"/>
      <c r="O29" s="59"/>
      <c r="P29" s="59"/>
      <c r="Q29" s="59"/>
      <c r="R29" s="59"/>
      <c r="S29" s="59"/>
      <c r="T29" s="1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</row>
    <row r="30" spans="3:35" ht="24.75" customHeight="1" thickBot="1" x14ac:dyDescent="0.35">
      <c r="C30" s="1"/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59"/>
      <c r="P30" s="59"/>
      <c r="Q30" s="59"/>
      <c r="R30" s="59"/>
      <c r="S30" s="59"/>
      <c r="T30" s="1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</row>
    <row r="31" spans="3:35" ht="51" customHeight="1" thickTop="1" thickBot="1" x14ac:dyDescent="0.35">
      <c r="C31" s="1"/>
      <c r="D31" s="7"/>
      <c r="E31" s="1"/>
      <c r="F31" s="1"/>
      <c r="G31" s="1"/>
      <c r="H31" s="1"/>
      <c r="I31" s="1"/>
      <c r="J31" s="1"/>
      <c r="K31" s="53" t="s">
        <v>10</v>
      </c>
      <c r="L31" s="54"/>
      <c r="M31" s="44">
        <f>IF(M29=0,0,M28/M29)</f>
        <v>0</v>
      </c>
      <c r="N31" s="1"/>
      <c r="O31" s="59"/>
      <c r="P31" s="59"/>
      <c r="Q31" s="59"/>
      <c r="R31" s="59"/>
      <c r="S31" s="59"/>
      <c r="T31" s="1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</row>
    <row r="32" spans="3:35" ht="29.25" customHeight="1" thickTop="1" thickBot="1" x14ac:dyDescent="0.35">
      <c r="C32" s="1"/>
      <c r="D32" s="7"/>
      <c r="E32" s="1"/>
      <c r="F32" s="1"/>
      <c r="G32" s="1"/>
      <c r="H32" s="1"/>
      <c r="I32" s="1"/>
      <c r="J32" s="1"/>
      <c r="K32" s="32"/>
      <c r="L32" s="32"/>
      <c r="M32" s="32"/>
      <c r="N32" s="1"/>
      <c r="O32" s="32"/>
      <c r="P32" s="32"/>
      <c r="Q32" s="32"/>
      <c r="R32" s="32"/>
      <c r="S32" s="32"/>
      <c r="T32" s="1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</row>
    <row r="33" spans="3:20" ht="33.75" customHeight="1" thickTop="1" thickBot="1" x14ac:dyDescent="0.35">
      <c r="C33" s="1"/>
      <c r="D33" s="7"/>
      <c r="E33" s="1"/>
      <c r="F33" s="1"/>
      <c r="G33" s="1"/>
      <c r="H33" s="1"/>
      <c r="I33" s="1"/>
      <c r="J33" s="1"/>
      <c r="K33" s="48" t="s">
        <v>26</v>
      </c>
      <c r="L33" s="48"/>
      <c r="M33" s="48"/>
      <c r="N33" s="1"/>
      <c r="O33" s="61" t="str">
        <f>IF(M35&lt;&gt;0, IF(AND(M35&lt;&gt;0,M38&lt;3%),"Норматив не соблюден!","Норматив соблюден!"), "Не рассчитывается, нарушение отсутствует!")</f>
        <v>Не рассчитывается, нарушение отсутствует!</v>
      </c>
      <c r="P33" s="62"/>
      <c r="Q33" s="62"/>
      <c r="R33" s="62"/>
      <c r="S33" s="63"/>
      <c r="T33" s="1"/>
    </row>
    <row r="34" spans="3:20" ht="38.25" customHeight="1" thickTop="1" x14ac:dyDescent="0.3">
      <c r="C34" s="1"/>
      <c r="D34" s="7"/>
      <c r="E34" s="1"/>
      <c r="F34" s="1"/>
      <c r="G34" s="1"/>
      <c r="H34" s="1"/>
      <c r="I34" s="1"/>
      <c r="J34" s="1"/>
      <c r="K34" s="18" t="s">
        <v>12</v>
      </c>
      <c r="L34" s="19" t="s">
        <v>25</v>
      </c>
      <c r="M34" s="20">
        <v>0</v>
      </c>
      <c r="N34" s="1"/>
      <c r="O34" s="58" t="str">
        <f>IF(AND(M35&lt;&gt;0,$M38&lt;3%),CONCATENATE("Одним из вариантов предлагаем рассмотреть:
1. Проведение мероприятий по увеличению паевого фонда путем: 
- внесения добровольных паевых взносов членами СКПК;
- увеличения размера обязательного паевого взноса.","
2****. Проведение мероприятий по возврату привлеченных займов СКПК.
****Внимание: изменение значений показателей ЗЧ и ЗАЧ могут влиять на соблюдение иных нормативов."),"")</f>
        <v/>
      </c>
      <c r="P34" s="58"/>
      <c r="Q34" s="58"/>
      <c r="R34" s="58"/>
      <c r="S34" s="58"/>
      <c r="T34" s="1"/>
    </row>
    <row r="35" spans="3:20" ht="51.75" customHeight="1" x14ac:dyDescent="0.35">
      <c r="C35" s="1"/>
      <c r="D35" s="7"/>
      <c r="E35" s="1"/>
      <c r="F35" s="1"/>
      <c r="G35" s="1"/>
      <c r="H35" s="1"/>
      <c r="I35" s="1"/>
      <c r="J35" s="1"/>
      <c r="K35" s="15" t="s">
        <v>35</v>
      </c>
      <c r="L35" s="17" t="s">
        <v>22</v>
      </c>
      <c r="M35" s="34">
        <f>M13</f>
        <v>0</v>
      </c>
      <c r="N35" s="1"/>
      <c r="O35" s="59"/>
      <c r="P35" s="59"/>
      <c r="Q35" s="59"/>
      <c r="R35" s="59"/>
      <c r="S35" s="59"/>
      <c r="T35" s="1"/>
    </row>
    <row r="36" spans="3:20" ht="21" customHeight="1" thickBot="1" x14ac:dyDescent="0.4">
      <c r="C36" s="1"/>
      <c r="D36" s="7"/>
      <c r="E36" s="1"/>
      <c r="F36" s="1"/>
      <c r="G36" s="1"/>
      <c r="H36" s="1"/>
      <c r="I36" s="1"/>
      <c r="J36" s="1"/>
      <c r="K36" s="39"/>
      <c r="L36" s="40"/>
      <c r="M36" s="42"/>
      <c r="N36" s="1"/>
      <c r="O36" s="59"/>
      <c r="P36" s="59"/>
      <c r="Q36" s="59"/>
      <c r="R36" s="59"/>
      <c r="S36" s="59"/>
      <c r="T36" s="1"/>
    </row>
    <row r="37" spans="3:20" ht="1.5" hidden="1" customHeight="1" thickBot="1" x14ac:dyDescent="0.35">
      <c r="C37" s="1"/>
      <c r="D37" s="7"/>
      <c r="E37" s="1"/>
      <c r="F37" s="1"/>
      <c r="G37" s="1"/>
      <c r="H37" s="1"/>
      <c r="I37" s="1"/>
      <c r="J37" s="1"/>
      <c r="K37" s="3"/>
      <c r="L37" s="3"/>
      <c r="M37" s="3"/>
      <c r="N37" s="1"/>
      <c r="O37" s="59"/>
      <c r="P37" s="59"/>
      <c r="Q37" s="59"/>
      <c r="R37" s="59"/>
      <c r="S37" s="59"/>
      <c r="T37" s="1"/>
    </row>
    <row r="38" spans="3:20" ht="60" customHeight="1" thickTop="1" thickBot="1" x14ac:dyDescent="0.35">
      <c r="C38" s="1"/>
      <c r="D38" s="7"/>
      <c r="E38" s="1"/>
      <c r="F38" s="1"/>
      <c r="G38" s="1"/>
      <c r="H38" s="1"/>
      <c r="I38" s="1"/>
      <c r="J38" s="1"/>
      <c r="K38" s="53" t="s">
        <v>31</v>
      </c>
      <c r="L38" s="54"/>
      <c r="M38" s="44">
        <f>IF(M35=0,0,M34/M35)</f>
        <v>0</v>
      </c>
      <c r="N38" s="1"/>
      <c r="O38" s="59"/>
      <c r="P38" s="59"/>
      <c r="Q38" s="59"/>
      <c r="R38" s="59"/>
      <c r="S38" s="59"/>
      <c r="T38" s="1"/>
    </row>
    <row r="39" spans="3:20" ht="27.75" customHeight="1" thickTop="1" thickBot="1" x14ac:dyDescent="0.35">
      <c r="C39" s="1"/>
      <c r="D39" s="7"/>
      <c r="E39" s="1"/>
      <c r="F39" s="1"/>
      <c r="G39" s="1"/>
      <c r="H39" s="1"/>
      <c r="I39" s="1"/>
      <c r="J39" s="1"/>
      <c r="K39" s="1"/>
      <c r="L39" s="1"/>
      <c r="M39" s="1"/>
      <c r="N39" s="1"/>
      <c r="O39" s="27"/>
      <c r="P39" s="27"/>
      <c r="Q39" s="27"/>
      <c r="R39" s="27"/>
      <c r="S39" s="27"/>
      <c r="T39" s="1"/>
    </row>
    <row r="40" spans="3:20" ht="0.75" hidden="1" customHeight="1" thickBot="1" x14ac:dyDescent="0.4">
      <c r="C40" s="1"/>
      <c r="D40" s="7"/>
      <c r="E40" s="1"/>
      <c r="F40" s="1"/>
      <c r="G40" s="1"/>
      <c r="H40" s="1"/>
      <c r="I40" s="1"/>
      <c r="J40" s="1"/>
      <c r="K40" s="22"/>
      <c r="L40" s="22"/>
      <c r="M40" s="22"/>
      <c r="N40" s="1"/>
      <c r="O40" s="27"/>
      <c r="P40" s="27"/>
      <c r="Q40" s="27"/>
      <c r="R40" s="27"/>
      <c r="S40" s="27"/>
      <c r="T40" s="1"/>
    </row>
    <row r="41" spans="3:20" ht="2.25" hidden="1" customHeight="1" thickBot="1" x14ac:dyDescent="0.35">
      <c r="C41" s="1"/>
      <c r="D41" s="7"/>
      <c r="E41" s="1"/>
      <c r="F41" s="1"/>
      <c r="G41" s="1"/>
      <c r="H41" s="1"/>
      <c r="I41" s="1"/>
      <c r="J41" s="1"/>
      <c r="K41" s="1"/>
      <c r="L41" s="1"/>
      <c r="M41" s="1"/>
      <c r="N41" s="1"/>
      <c r="O41" s="27"/>
      <c r="P41" s="27"/>
      <c r="Q41" s="27"/>
      <c r="R41" s="27"/>
      <c r="S41" s="27"/>
      <c r="T41" s="1"/>
    </row>
    <row r="42" spans="3:20" ht="12" hidden="1" customHeight="1" thickBot="1" x14ac:dyDescent="0.35">
      <c r="C42" s="1"/>
      <c r="D42" s="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39.75" customHeight="1" thickTop="1" thickBot="1" x14ac:dyDescent="0.35">
      <c r="C43" s="1"/>
      <c r="D43" s="7"/>
      <c r="E43" s="1"/>
      <c r="F43" s="1"/>
      <c r="G43" s="1"/>
      <c r="H43" s="1"/>
      <c r="I43" s="1"/>
      <c r="J43" s="1"/>
      <c r="K43" s="48" t="s">
        <v>26</v>
      </c>
      <c r="L43" s="48"/>
      <c r="M43" s="48"/>
      <c r="N43" s="1"/>
      <c r="O43" s="55" t="str">
        <f>IF((M45+M46)&lt;&gt;0, IF(($M$48&gt;25%)," Норматив не соблюден! ","Норматив соблюден!"),"Не рассчитывается, нарушение отсутствует!")</f>
        <v>Не рассчитывается, нарушение отсутствует!</v>
      </c>
      <c r="P43" s="56"/>
      <c r="Q43" s="56"/>
      <c r="R43" s="56"/>
      <c r="S43" s="57"/>
      <c r="T43" s="1"/>
    </row>
    <row r="44" spans="3:20" ht="44.25" customHeight="1" thickTop="1" x14ac:dyDescent="0.3">
      <c r="C44" s="1"/>
      <c r="D44" s="7"/>
      <c r="E44" s="1"/>
      <c r="F44" s="1"/>
      <c r="G44" s="1"/>
      <c r="H44" s="1"/>
      <c r="I44" s="1"/>
      <c r="J44" s="1"/>
      <c r="K44" s="18" t="s">
        <v>11</v>
      </c>
      <c r="L44" s="19" t="s">
        <v>24</v>
      </c>
      <c r="M44" s="20">
        <v>0</v>
      </c>
      <c r="N44" s="1"/>
      <c r="O44" s="58" t="str">
        <f>IF(($M$48&gt;25%),CONCATENATE("Одним из вариантов предлагаем рассмотреть:
1.Проведение мероприятий по снижению доли денежных средств, размещенных в СКПК последующего уровня."," 
2. Проведение мероприятий по увеличению паевого фонда путем: 
- внесения добровольных паевых взносов членами СКПК;
- увеличения размера обязательного паевого взноса членами СКПК.","
3*****. Проведение мероприятий по привлечению СКПК дополнительных денежных средств.","
*****Внимание: изменение значения показателя ПС может влиять на соблюдение иных нормативов."),"")</f>
        <v/>
      </c>
      <c r="P44" s="58"/>
      <c r="Q44" s="58"/>
      <c r="R44" s="58"/>
      <c r="S44" s="58"/>
      <c r="T44" s="1"/>
    </row>
    <row r="45" spans="3:20" ht="18.75" customHeight="1" x14ac:dyDescent="0.3">
      <c r="C45" s="1"/>
      <c r="D45" s="7"/>
      <c r="E45" s="1"/>
      <c r="F45" s="1"/>
      <c r="G45" s="1"/>
      <c r="H45" s="1"/>
      <c r="I45" s="1"/>
      <c r="J45" s="1"/>
      <c r="K45" s="18" t="s">
        <v>12</v>
      </c>
      <c r="L45" s="19" t="s">
        <v>25</v>
      </c>
      <c r="M45" s="33">
        <f>M34</f>
        <v>0</v>
      </c>
      <c r="N45" s="1"/>
      <c r="O45" s="59"/>
      <c r="P45" s="59"/>
      <c r="Q45" s="59"/>
      <c r="R45" s="59"/>
      <c r="S45" s="59"/>
      <c r="T45" s="1"/>
    </row>
    <row r="46" spans="3:20" ht="35.25" customHeight="1" x14ac:dyDescent="0.3">
      <c r="C46" s="1"/>
      <c r="D46" s="7"/>
      <c r="E46" s="1"/>
      <c r="F46" s="1"/>
      <c r="G46" s="1"/>
      <c r="H46" s="1"/>
      <c r="I46" s="1"/>
      <c r="J46" s="1"/>
      <c r="K46" s="18" t="s">
        <v>13</v>
      </c>
      <c r="L46" s="19" t="s">
        <v>30</v>
      </c>
      <c r="M46" s="20">
        <v>0</v>
      </c>
      <c r="N46" s="1"/>
      <c r="O46" s="59"/>
      <c r="P46" s="59"/>
      <c r="Q46" s="59"/>
      <c r="R46" s="59"/>
      <c r="S46" s="59"/>
      <c r="T46" s="1"/>
    </row>
    <row r="47" spans="3:20" ht="16.5" customHeight="1" thickBot="1" x14ac:dyDescent="0.35">
      <c r="C47" s="1"/>
      <c r="D47" s="7"/>
      <c r="E47" s="1"/>
      <c r="F47" s="1"/>
      <c r="G47" s="1"/>
      <c r="H47" s="1"/>
      <c r="I47" s="1"/>
      <c r="J47" s="1"/>
      <c r="K47" s="1"/>
      <c r="L47" s="1"/>
      <c r="M47" s="1"/>
      <c r="N47" s="1"/>
      <c r="O47" s="59"/>
      <c r="P47" s="59"/>
      <c r="Q47" s="59"/>
      <c r="R47" s="59"/>
      <c r="S47" s="59"/>
      <c r="T47" s="1"/>
    </row>
    <row r="48" spans="3:20" ht="24.6" thickTop="1" thickBot="1" x14ac:dyDescent="0.35">
      <c r="C48" s="1"/>
      <c r="D48" s="7"/>
      <c r="E48" s="1"/>
      <c r="F48" s="1"/>
      <c r="G48" s="1"/>
      <c r="H48" s="1"/>
      <c r="I48" s="1"/>
      <c r="J48" s="1"/>
      <c r="K48" s="53" t="s">
        <v>14</v>
      </c>
      <c r="L48" s="54"/>
      <c r="M48" s="44">
        <f>IF((M45+M46)=0,0,M44/(M45+M46))</f>
        <v>0</v>
      </c>
      <c r="N48" s="1"/>
      <c r="O48" s="59"/>
      <c r="P48" s="59"/>
      <c r="Q48" s="59"/>
      <c r="R48" s="59"/>
      <c r="S48" s="59"/>
      <c r="T48" s="1"/>
    </row>
    <row r="49" spans="3:20" ht="70.5" customHeight="1" thickTop="1" x14ac:dyDescent="0.3">
      <c r="C49" s="1"/>
      <c r="D49" s="7"/>
      <c r="E49" s="1"/>
      <c r="F49" s="1"/>
      <c r="G49" s="1"/>
      <c r="H49" s="1"/>
      <c r="I49" s="1"/>
      <c r="J49" s="1"/>
      <c r="K49" s="1"/>
      <c r="L49" s="1"/>
      <c r="M49" s="1"/>
      <c r="N49" s="1"/>
      <c r="O49" s="59"/>
      <c r="P49" s="59"/>
      <c r="Q49" s="59"/>
      <c r="R49" s="59"/>
      <c r="S49" s="59"/>
      <c r="T49" s="1"/>
    </row>
    <row r="50" spans="3:20" ht="15" hidden="1" customHeight="1" x14ac:dyDescent="0.35">
      <c r="C50" s="1"/>
      <c r="D50" s="7"/>
      <c r="E50" s="1"/>
      <c r="F50" s="1"/>
      <c r="G50" s="1"/>
      <c r="H50" s="1"/>
      <c r="I50" s="1"/>
      <c r="J50" s="1"/>
      <c r="K50" s="22"/>
      <c r="L50" s="22"/>
      <c r="M50" s="22"/>
      <c r="N50" s="1"/>
      <c r="O50" s="28"/>
      <c r="P50" s="28"/>
      <c r="Q50" s="28"/>
      <c r="R50" s="28"/>
      <c r="S50" s="28"/>
      <c r="T50" s="1"/>
    </row>
    <row r="51" spans="3:20" ht="3.75" customHeight="1" thickBot="1" x14ac:dyDescent="0.35">
      <c r="C51" s="1"/>
      <c r="D51" s="7"/>
      <c r="E51" s="1"/>
      <c r="F51" s="1"/>
      <c r="G51" s="1"/>
      <c r="H51" s="1"/>
      <c r="I51" s="1"/>
      <c r="J51" s="1"/>
      <c r="K51" s="1"/>
      <c r="L51" s="1"/>
      <c r="M51" s="1"/>
      <c r="N51" s="1"/>
      <c r="O51" s="27"/>
      <c r="P51" s="27"/>
      <c r="Q51" s="27"/>
      <c r="R51" s="27"/>
      <c r="S51" s="27"/>
      <c r="T51" s="1"/>
    </row>
    <row r="52" spans="3:20" ht="32.25" customHeight="1" thickTop="1" thickBot="1" x14ac:dyDescent="0.35">
      <c r="C52" s="1"/>
      <c r="D52" s="7"/>
      <c r="E52" s="1"/>
      <c r="F52" s="1"/>
      <c r="G52" s="1"/>
      <c r="H52" s="1"/>
      <c r="I52" s="1"/>
      <c r="J52" s="1"/>
      <c r="K52" s="48" t="s">
        <v>26</v>
      </c>
      <c r="L52" s="48"/>
      <c r="M52" s="48"/>
      <c r="N52" s="1"/>
      <c r="O52" s="55" t="str">
        <f>IF(M55&lt;&gt;0, IF(AND(M55&lt;&gt;0,$M$57&lt;70%),"Норматив не соблюден!","Норматив соблюден!"), "Не рассчитывается, нарушение отсутствует!")</f>
        <v>Не рассчитывается, нарушение отсутствует!</v>
      </c>
      <c r="P52" s="56"/>
      <c r="Q52" s="56"/>
      <c r="R52" s="56"/>
      <c r="S52" s="57"/>
      <c r="T52" s="1"/>
    </row>
    <row r="53" spans="3:20" ht="36.6" thickTop="1" x14ac:dyDescent="0.3">
      <c r="C53" s="1"/>
      <c r="D53" s="7"/>
      <c r="E53" s="1"/>
      <c r="F53" s="1"/>
      <c r="G53" s="1"/>
      <c r="H53" s="1"/>
      <c r="I53" s="1"/>
      <c r="J53" s="1"/>
      <c r="K53" s="18" t="s">
        <v>15</v>
      </c>
      <c r="L53" s="19" t="s">
        <v>43</v>
      </c>
      <c r="M53" s="20">
        <v>0</v>
      </c>
      <c r="N53" s="1"/>
      <c r="O53" s="59" t="str">
        <f>IF(AND(M55&lt;&gt;0,$M$57&lt;70%),CONCATENATE("Одним из вариантов предлагаем рассмотреть:
1. Проведение мероприятий по увеличению объема выдаемых займов.",
"
2******. Проведение мероприятий по возврату СКПК денежных средств.","
******Внимание: изменение значения показателя ПВЗ может влиять на соблюдение иных нормативов."),"")</f>
        <v/>
      </c>
      <c r="P53" s="59"/>
      <c r="Q53" s="59"/>
      <c r="R53" s="59"/>
      <c r="S53" s="59"/>
      <c r="T53" s="1"/>
    </row>
    <row r="54" spans="3:20" ht="42.75" customHeight="1" x14ac:dyDescent="0.3">
      <c r="C54" s="1"/>
      <c r="D54" s="7"/>
      <c r="E54" s="1"/>
      <c r="F54" s="1"/>
      <c r="G54" s="1"/>
      <c r="H54" s="1"/>
      <c r="I54" s="1"/>
      <c r="J54" s="1"/>
      <c r="K54" s="18" t="s">
        <v>9</v>
      </c>
      <c r="L54" s="19" t="s">
        <v>23</v>
      </c>
      <c r="M54" s="30">
        <f>M29</f>
        <v>0</v>
      </c>
      <c r="N54" s="1"/>
      <c r="O54" s="59"/>
      <c r="P54" s="59"/>
      <c r="Q54" s="59"/>
      <c r="R54" s="59"/>
      <c r="S54" s="59"/>
      <c r="T54" s="1"/>
    </row>
    <row r="55" spans="3:20" ht="51" customHeight="1" x14ac:dyDescent="0.3">
      <c r="C55" s="1"/>
      <c r="D55" s="7"/>
      <c r="E55" s="1"/>
      <c r="F55" s="1"/>
      <c r="G55" s="1"/>
      <c r="H55" s="1"/>
      <c r="I55" s="1"/>
      <c r="J55" s="1"/>
      <c r="K55" s="18" t="s">
        <v>16</v>
      </c>
      <c r="L55" s="19" t="s">
        <v>36</v>
      </c>
      <c r="M55" s="20">
        <v>0</v>
      </c>
      <c r="N55" s="1"/>
      <c r="O55" s="59"/>
      <c r="P55" s="59"/>
      <c r="Q55" s="59"/>
      <c r="R55" s="59"/>
      <c r="S55" s="59"/>
      <c r="T55" s="1"/>
    </row>
    <row r="56" spans="3:20" ht="18.75" customHeight="1" thickBot="1" x14ac:dyDescent="0.35">
      <c r="C56" s="1"/>
      <c r="D56" s="7"/>
      <c r="E56" s="1"/>
      <c r="F56" s="1"/>
      <c r="G56" s="1"/>
      <c r="H56" s="1"/>
      <c r="I56" s="1"/>
      <c r="J56" s="1"/>
      <c r="K56" s="1"/>
      <c r="L56" s="1"/>
      <c r="M56" s="1"/>
      <c r="N56" s="1"/>
      <c r="O56" s="59"/>
      <c r="P56" s="59"/>
      <c r="Q56" s="59"/>
      <c r="R56" s="59"/>
      <c r="S56" s="59"/>
      <c r="T56" s="1"/>
    </row>
    <row r="57" spans="3:20" ht="24.6" thickTop="1" thickBot="1" x14ac:dyDescent="0.35">
      <c r="C57" s="1"/>
      <c r="D57" s="7"/>
      <c r="E57" s="1"/>
      <c r="F57" s="1"/>
      <c r="G57" s="1"/>
      <c r="H57" s="1"/>
      <c r="I57" s="1"/>
      <c r="J57" s="1"/>
      <c r="K57" s="53" t="s">
        <v>17</v>
      </c>
      <c r="L57" s="54"/>
      <c r="M57" s="44">
        <f>IF(M55=0,0,(M53+M54)/M55)</f>
        <v>0</v>
      </c>
      <c r="N57" s="1"/>
      <c r="O57" s="59"/>
      <c r="P57" s="59"/>
      <c r="Q57" s="59"/>
      <c r="R57" s="59"/>
      <c r="S57" s="59"/>
      <c r="T57" s="1"/>
    </row>
    <row r="58" spans="3:20" ht="24.75" customHeight="1" thickTop="1" x14ac:dyDescent="0.3">
      <c r="C58" s="1"/>
      <c r="D58" s="7"/>
      <c r="E58" s="1"/>
      <c r="F58" s="1"/>
      <c r="G58" s="1"/>
      <c r="H58" s="1"/>
      <c r="I58" s="1"/>
      <c r="J58" s="1"/>
      <c r="K58" s="1"/>
      <c r="L58" s="1"/>
      <c r="M58" s="1"/>
      <c r="N58" s="1"/>
      <c r="O58" s="59"/>
      <c r="P58" s="59"/>
      <c r="Q58" s="59"/>
      <c r="R58" s="59"/>
      <c r="S58" s="59"/>
      <c r="T58" s="1"/>
    </row>
    <row r="59" spans="3:20" ht="16.5" customHeight="1" thickBot="1" x14ac:dyDescent="0.4">
      <c r="C59" s="1"/>
      <c r="D59" s="7"/>
      <c r="E59" s="1"/>
      <c r="F59" s="1"/>
      <c r="G59" s="1"/>
      <c r="H59" s="1"/>
      <c r="I59" s="1"/>
      <c r="J59" s="1"/>
      <c r="K59" s="22"/>
      <c r="L59" s="22"/>
      <c r="M59" s="22"/>
      <c r="N59" s="1"/>
      <c r="O59" s="59"/>
      <c r="P59" s="59"/>
      <c r="Q59" s="59"/>
      <c r="R59" s="59"/>
      <c r="S59" s="59"/>
      <c r="T59" s="1"/>
    </row>
    <row r="60" spans="3:20" ht="41.25" customHeight="1" thickTop="1" thickBot="1" x14ac:dyDescent="0.35">
      <c r="C60" s="1"/>
      <c r="D60" s="7"/>
      <c r="E60" s="1"/>
      <c r="F60" s="1"/>
      <c r="G60" s="1"/>
      <c r="H60" s="1"/>
      <c r="I60" s="1"/>
      <c r="J60" s="1"/>
      <c r="K60" s="48" t="s">
        <v>26</v>
      </c>
      <c r="L60" s="48"/>
      <c r="M60" s="48"/>
      <c r="N60" s="1"/>
      <c r="O60" s="55" t="str">
        <f>IF(M63&lt;&gt;0,IF(OR(AND(M62&lt;&gt;0,$M$65&lt;70%,DATEDIF($L$7,$F$7,"y")&gt;=2),AND(M63&lt;&gt;0,$M$65&lt;50%,DATEDIF($L$7,$F$7,"y")&lt;2)),"Норматив не соблюден!","Норматив соблюден!"), "Не рассчитывается, нарушение отсутствует!")</f>
        <v>Не рассчитывается, нарушение отсутствует!</v>
      </c>
      <c r="P60" s="56"/>
      <c r="Q60" s="56"/>
      <c r="R60" s="56"/>
      <c r="S60" s="57"/>
      <c r="T60" s="1"/>
    </row>
    <row r="61" spans="3:20" ht="35.25" customHeight="1" thickTop="1" x14ac:dyDescent="0.3">
      <c r="C61" s="1"/>
      <c r="D61" s="7"/>
      <c r="E61" s="1"/>
      <c r="F61" s="1"/>
      <c r="G61" s="1"/>
      <c r="H61" s="1"/>
      <c r="I61" s="1"/>
      <c r="J61" s="1"/>
      <c r="K61" s="18" t="s">
        <v>18</v>
      </c>
      <c r="L61" s="19" t="s">
        <v>37</v>
      </c>
      <c r="M61" s="20">
        <v>0</v>
      </c>
      <c r="N61" s="1"/>
      <c r="O61" s="59" t="str">
        <f>IF(OR(AND(M63&lt;&gt;0,$M$65&lt;70%,DATEDIF($L$7,$F$7,"y")&gt;=2),AND(M63&lt;&gt;0,$M$65&lt;50%,DATEDIF($L$7,$F$7,"y")&lt;2)),CONCATENATE("Одним из вариантов предлагаем рассмотреть:
1.Проведение мероприятий по сокращению доли долгосрочных займов;",
"
2. Проведение мероприятий по переводу краткосрочных обязательств в долгосрочные путем заключения дополнительных соглашений с членами о продлении срока возврата денежных средств."),"")</f>
        <v/>
      </c>
      <c r="P61" s="59"/>
      <c r="Q61" s="59"/>
      <c r="R61" s="59"/>
      <c r="S61" s="59"/>
      <c r="T61" s="1"/>
    </row>
    <row r="62" spans="3:20" ht="35.25" customHeight="1" x14ac:dyDescent="0.3">
      <c r="C62" s="1"/>
      <c r="D62" s="7"/>
      <c r="E62" s="1"/>
      <c r="F62" s="1"/>
      <c r="G62" s="1"/>
      <c r="H62" s="1"/>
      <c r="I62" s="1"/>
      <c r="J62" s="1"/>
      <c r="K62" s="18" t="s">
        <v>41</v>
      </c>
      <c r="L62" s="19" t="s">
        <v>38</v>
      </c>
      <c r="M62" s="20">
        <v>0</v>
      </c>
      <c r="N62" s="1"/>
      <c r="O62" s="59"/>
      <c r="P62" s="59"/>
      <c r="Q62" s="59"/>
      <c r="R62" s="59"/>
      <c r="S62" s="59"/>
      <c r="T62" s="1"/>
    </row>
    <row r="63" spans="3:20" ht="35.25" customHeight="1" x14ac:dyDescent="0.3">
      <c r="C63" s="1"/>
      <c r="D63" s="7"/>
      <c r="E63" s="1"/>
      <c r="F63" s="1"/>
      <c r="G63" s="1"/>
      <c r="H63" s="1"/>
      <c r="I63" s="1"/>
      <c r="J63" s="1"/>
      <c r="K63" s="18" t="s">
        <v>19</v>
      </c>
      <c r="L63" s="19" t="s">
        <v>42</v>
      </c>
      <c r="M63" s="26">
        <v>0</v>
      </c>
      <c r="N63" s="1"/>
      <c r="O63" s="59"/>
      <c r="P63" s="59"/>
      <c r="Q63" s="59"/>
      <c r="R63" s="59"/>
      <c r="S63" s="59"/>
      <c r="T63" s="1"/>
    </row>
    <row r="64" spans="3:20" ht="16.5" customHeight="1" thickBot="1" x14ac:dyDescent="0.35">
      <c r="C64" s="1"/>
      <c r="D64" s="7"/>
      <c r="E64" s="1"/>
      <c r="F64" s="1"/>
      <c r="G64" s="1"/>
      <c r="H64" s="1"/>
      <c r="I64" s="1"/>
      <c r="J64" s="1"/>
      <c r="K64" s="1"/>
      <c r="L64" s="1"/>
      <c r="M64" s="1"/>
      <c r="N64" s="1"/>
      <c r="O64" s="59"/>
      <c r="P64" s="59"/>
      <c r="Q64" s="59"/>
      <c r="R64" s="59"/>
      <c r="S64" s="59"/>
      <c r="T64" s="1"/>
    </row>
    <row r="65" spans="3:20" ht="24" customHeight="1" thickTop="1" thickBot="1" x14ac:dyDescent="0.35">
      <c r="C65" s="1"/>
      <c r="D65" s="7"/>
      <c r="E65" s="1"/>
      <c r="F65" s="1"/>
      <c r="G65" s="1"/>
      <c r="H65" s="1"/>
      <c r="I65" s="1"/>
      <c r="J65" s="1"/>
      <c r="K65" s="53" t="s">
        <v>20</v>
      </c>
      <c r="L65" s="54"/>
      <c r="M65" s="44">
        <f>IF(M63=0,0,(M61+M62)/M63)</f>
        <v>0</v>
      </c>
      <c r="N65" s="1"/>
      <c r="O65" s="59"/>
      <c r="P65" s="59"/>
      <c r="Q65" s="59"/>
      <c r="R65" s="59"/>
      <c r="S65" s="59"/>
      <c r="T65" s="1"/>
    </row>
    <row r="66" spans="3:20" ht="16.5" customHeight="1" thickTop="1" x14ac:dyDescent="0.3">
      <c r="C66" s="1"/>
      <c r="D66" s="7"/>
      <c r="E66" s="1"/>
      <c r="F66" s="1"/>
      <c r="G66" s="1"/>
      <c r="H66" s="1"/>
      <c r="I66" s="1"/>
      <c r="J66" s="1"/>
      <c r="K66" s="1"/>
      <c r="L66" s="1"/>
      <c r="M66" s="1"/>
      <c r="N66" s="1"/>
      <c r="O66" s="59"/>
      <c r="P66" s="59"/>
      <c r="Q66" s="59"/>
      <c r="R66" s="59"/>
      <c r="S66" s="59"/>
      <c r="T66" s="1"/>
    </row>
    <row r="67" spans="3:20" ht="34.5" customHeight="1" x14ac:dyDescent="0.3">
      <c r="C67" s="1"/>
      <c r="D67" s="7"/>
      <c r="E67" s="1"/>
      <c r="F67" s="1"/>
      <c r="G67" s="1"/>
      <c r="H67" s="1"/>
      <c r="I67" s="1"/>
      <c r="J67" s="1"/>
      <c r="K67" s="1"/>
      <c r="L67" s="1"/>
      <c r="M67" s="1"/>
      <c r="N67" s="1"/>
      <c r="O67" s="59"/>
      <c r="P67" s="59"/>
      <c r="Q67" s="59"/>
      <c r="R67" s="59"/>
      <c r="S67" s="59"/>
      <c r="T67" s="1"/>
    </row>
    <row r="68" spans="3:20" ht="8.25" customHeight="1" x14ac:dyDescent="0.35">
      <c r="C68" s="1"/>
      <c r="D68" s="7"/>
      <c r="E68" s="1"/>
      <c r="F68" s="1"/>
      <c r="G68" s="1"/>
      <c r="H68" s="1"/>
      <c r="I68" s="1"/>
      <c r="J68" s="1"/>
      <c r="K68" s="22"/>
      <c r="L68" s="22"/>
      <c r="M68" s="22"/>
      <c r="N68" s="1"/>
      <c r="O68" s="29"/>
      <c r="P68" s="29"/>
      <c r="Q68" s="29"/>
      <c r="R68" s="29"/>
      <c r="S68" s="29"/>
      <c r="T68" s="1"/>
    </row>
    <row r="69" spans="3:20" ht="24" hidden="1" customHeight="1" x14ac:dyDescent="0.3">
      <c r="C69" s="1"/>
      <c r="D69" s="7"/>
      <c r="E69" s="1"/>
      <c r="F69" s="1"/>
      <c r="G69" s="1"/>
      <c r="H69" s="1"/>
      <c r="I69" s="1"/>
      <c r="J69" s="1"/>
      <c r="K69" s="1"/>
      <c r="L69" s="1"/>
      <c r="M69" s="1"/>
      <c r="N69" s="1"/>
      <c r="O69" s="29"/>
      <c r="P69" s="29"/>
      <c r="Q69" s="29"/>
      <c r="R69" s="29"/>
      <c r="S69" s="29"/>
      <c r="T69" s="1"/>
    </row>
    <row r="70" spans="3:20" ht="18.75" customHeight="1" x14ac:dyDescent="0.3">
      <c r="C70" s="1"/>
      <c r="D70" s="7"/>
      <c r="E70" s="1"/>
      <c r="F70" s="1"/>
      <c r="G70" s="1"/>
      <c r="H70" s="1"/>
      <c r="I70" s="1"/>
      <c r="J70" s="1"/>
      <c r="K70" s="10"/>
      <c r="L70" s="10"/>
      <c r="M70" s="10"/>
      <c r="N70" s="10"/>
      <c r="O70" s="10"/>
      <c r="P70" s="10"/>
      <c r="Q70" s="10"/>
      <c r="R70" s="1"/>
      <c r="S70" s="1"/>
      <c r="T70" s="1"/>
    </row>
    <row r="71" spans="3:20" x14ac:dyDescent="0.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x14ac:dyDescent="0.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x14ac:dyDescent="0.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</sheetData>
  <sheetProtection password="CF7C" sheet="1" objects="1" scenarios="1" formatCells="0"/>
  <mergeCells count="39">
    <mergeCell ref="O61:S67"/>
    <mergeCell ref="O44:S49"/>
    <mergeCell ref="O52:S52"/>
    <mergeCell ref="K31:L31"/>
    <mergeCell ref="F6:H6"/>
    <mergeCell ref="K65:L65"/>
    <mergeCell ref="K60:M60"/>
    <mergeCell ref="L7:N7"/>
    <mergeCell ref="K16:L16"/>
    <mergeCell ref="K24:L24"/>
    <mergeCell ref="K19:M19"/>
    <mergeCell ref="O43:S43"/>
    <mergeCell ref="O28:S31"/>
    <mergeCell ref="K57:L57"/>
    <mergeCell ref="O53:S59"/>
    <mergeCell ref="O60:S60"/>
    <mergeCell ref="X10:AI10"/>
    <mergeCell ref="K43:M43"/>
    <mergeCell ref="K52:M52"/>
    <mergeCell ref="K48:L48"/>
    <mergeCell ref="O27:S27"/>
    <mergeCell ref="O19:S19"/>
    <mergeCell ref="O20:S24"/>
    <mergeCell ref="K27:M27"/>
    <mergeCell ref="O12:S12"/>
    <mergeCell ref="O13:S16"/>
    <mergeCell ref="K33:M33"/>
    <mergeCell ref="K38:L38"/>
    <mergeCell ref="O33:S33"/>
    <mergeCell ref="O34:S38"/>
    <mergeCell ref="X12:AI32"/>
    <mergeCell ref="M1:S1"/>
    <mergeCell ref="P4:P5"/>
    <mergeCell ref="G8:G9"/>
    <mergeCell ref="H8:H9"/>
    <mergeCell ref="K11:M11"/>
    <mergeCell ref="E4:N4"/>
    <mergeCell ref="L6:N6"/>
    <mergeCell ref="F7:H7"/>
  </mergeCells>
  <conditionalFormatting sqref="M16">
    <cfRule type="expression" dxfId="40" priority="1">
      <formula>$M$13=0</formula>
    </cfRule>
    <cfRule type="expression" dxfId="39" priority="118">
      <formula>IF(F7&lt;DATE(2020,6,1),OR(AND($M$16&lt;3%,DATEDIF($L$7,$F$7,"y")&gt;=2),AND($M$16&lt;2%,DATEDIF($L$7,$F$7,"y")&lt;2)),OR(AND($M$16&lt;5%,DATEDIF($L$7,$F$7,"y")&gt;=2),AND($M$16&lt;3%,DATEDIF($L$7,$F$7,"y")&lt;2)))</formula>
    </cfRule>
    <cfRule type="expression" dxfId="38" priority="119">
      <formula>IF(F7&lt;DATE(2020,6,1),OR(AND($M$16&gt;=3%,DATEDIF($L$7,$F$7,"y")&gt;=2),AND($M$16&gt;=2%,DATEDIF($L$7,$F$7,"y")&lt;2)),OR(AND($M$16&gt;=5%,DATEDIF($L$7,$F$7,"y")&gt;=2),AND($M$16&gt;=3%,DATEDIF($L$7,$F$7,"y")&lt;2)))</formula>
    </cfRule>
  </conditionalFormatting>
  <conditionalFormatting sqref="M24">
    <cfRule type="expression" dxfId="37" priority="123">
      <formula>OR(AND($M$24&lt;=20%,DATEDIF($L$7,$F$7,"y")&gt;=2),AND($M$24&lt;=30%,DATEDIF($L$7,$F$7,"y")&lt;2))</formula>
    </cfRule>
    <cfRule type="expression" dxfId="36" priority="122">
      <formula>OR(AND($M$24&gt;20%,DATEDIF($L$7,$F$7,"y")&gt;=2),AND($M$24&gt;30%,DATEDIF($L$7,$F$7,"y")&lt;2))</formula>
    </cfRule>
    <cfRule type="expression" dxfId="35" priority="16">
      <formula>$M$21=0</formula>
    </cfRule>
  </conditionalFormatting>
  <conditionalFormatting sqref="M31">
    <cfRule type="expression" dxfId="34" priority="164">
      <formula>OR(AND($M$31&lt;=25%,DATEDIF($L$7,$F$7,"y")&gt;=2),AND($M$31&lt;=30%,DATEDIF($L$7,$F$7,"y")&lt;2))</formula>
    </cfRule>
    <cfRule type="expression" dxfId="33" priority="163">
      <formula>OR(AND($M$31&gt;25%,DATEDIF($L$7,$F$7,"y")&gt;=2),AND($M$31&gt;30%,DATEDIF($L$7,$F$7,"y")&lt;2))</formula>
    </cfRule>
    <cfRule type="expression" dxfId="32" priority="162">
      <formula>$M$29=0</formula>
    </cfRule>
  </conditionalFormatting>
  <conditionalFormatting sqref="M38">
    <cfRule type="expression" dxfId="31" priority="2">
      <formula>$M$35=0</formula>
    </cfRule>
    <cfRule type="expression" dxfId="30" priority="11">
      <formula>$M$38&lt;3%</formula>
    </cfRule>
    <cfRule type="expression" dxfId="29" priority="12">
      <formula>$M$38&gt;=3%</formula>
    </cfRule>
  </conditionalFormatting>
  <conditionalFormatting sqref="M48">
    <cfRule type="expression" dxfId="28" priority="3">
      <formula>"($M$45+$M$46)=0"</formula>
    </cfRule>
    <cfRule type="expression" dxfId="27" priority="131">
      <formula>($M$48&lt;=25%)</formula>
    </cfRule>
    <cfRule type="expression" dxfId="26" priority="130">
      <formula>($M$48&gt;25%)</formula>
    </cfRule>
  </conditionalFormatting>
  <conditionalFormatting sqref="M57">
    <cfRule type="expression" dxfId="25" priority="167">
      <formula>($M$57&gt;=70%)</formula>
    </cfRule>
    <cfRule type="expression" dxfId="24" priority="166">
      <formula>($M$57&lt;70%)</formula>
    </cfRule>
    <cfRule type="expression" dxfId="23" priority="165">
      <formula>$M$55=0</formula>
    </cfRule>
  </conditionalFormatting>
  <conditionalFormatting sqref="M65">
    <cfRule type="expression" dxfId="22" priority="177">
      <formula>OR(AND($M$65&lt;70%,DATEDIF($L$7,$F$7,"y")&gt;=2),AND($M$65&lt;50%,DATEDIF($L$7,$F$7,"y")&lt;2))</formula>
    </cfRule>
    <cfRule type="expression" dxfId="21" priority="178">
      <formula>OR(AND($M$65&gt;=70%,DATEDIF($L$7,$F$7,"y")&gt;=2),AND($M$65&gt;=50%,DATEDIF($L$7,$F$7,"y")&lt;2))</formula>
    </cfRule>
    <cfRule type="expression" dxfId="20" priority="176">
      <formula>$M$63=0</formula>
    </cfRule>
  </conditionalFormatting>
  <conditionalFormatting sqref="O12">
    <cfRule type="expression" dxfId="19" priority="120">
      <formula>IF(F7&lt;DATE(2020,6,1),OR(AND($M$16&gt;=3%,DATEDIF($L$7,$F$7,"y")&gt;=2),AND($M$16&gt;=2%,DATEDIF($L$7,$F$7,"y")&lt;2)),OR(AND($M$16&gt;=5%,DATEDIF($L$7,$F$7,"y")&gt;=2),AND($M$16&gt;=3%,DATEDIF($L$7,$F$7,"y")&lt;2)))</formula>
    </cfRule>
    <cfRule type="expression" dxfId="18" priority="121">
      <formula>IF(F7&lt;DATE(2020,6,1),OR(AND($M$16&lt;3%,DATEDIF($L$7,$F$7,"y")&gt;=2),AND($M$16&lt;2%,DATEDIF($L$7,$F$7,"y")&lt;2)),OR(AND($M$16&lt;5%,DATEDIF($L$7,$F$7,"y")&gt;=2),AND($M$16&lt;3%,DATEDIF($L$7,$F$7,"y")&lt;2)))</formula>
    </cfRule>
  </conditionalFormatting>
  <conditionalFormatting sqref="O19">
    <cfRule type="expression" dxfId="17" priority="160">
      <formula>OR(AND($M$24&lt;=20%,DATEDIF($L$7,$F$7,"y")&gt;=2),AND($M$24&lt;=30%,DATEDIF($L$7,$F$7,"y")&lt;2))</formula>
    </cfRule>
    <cfRule type="expression" dxfId="16" priority="161">
      <formula>OR(AND($M$24&gt;20%,DATEDIF($L$7,$F$7,"y")&gt;=2),AND($M$24&gt;30%,DATEDIF($L$7,$F$7,"y")&lt;2))</formula>
    </cfRule>
  </conditionalFormatting>
  <conditionalFormatting sqref="O27">
    <cfRule type="expression" dxfId="15" priority="25">
      <formula>OR(AND($M$31&lt;=25%,DATEDIF($L$7,$F$7,"y")&gt;=2),AND($M$31&lt;=30%,DATEDIF($L$7,$F$7,"y")&lt;2))</formula>
    </cfRule>
    <cfRule type="expression" dxfId="14" priority="26">
      <formula>OR(AND($M$31&gt;25%,DATEDIF($L$7,$F$7,"y")&gt;=2),AND($M$31&gt;30%,DATEDIF($L$7,$F$7,"y")&lt;2))</formula>
    </cfRule>
  </conditionalFormatting>
  <conditionalFormatting sqref="O33">
    <cfRule type="expression" dxfId="13" priority="8">
      <formula>$M$38&gt;=3%</formula>
    </cfRule>
    <cfRule type="expression" dxfId="12" priority="9">
      <formula>$M$38&lt;3%</formula>
    </cfRule>
  </conditionalFormatting>
  <conditionalFormatting sqref="O43">
    <cfRule type="expression" dxfId="11" priority="24">
      <formula>($M$48&gt;25%)</formula>
    </cfRule>
    <cfRule type="expression" dxfId="10" priority="23">
      <formula>($M$48&lt;=25%)</formula>
    </cfRule>
  </conditionalFormatting>
  <conditionalFormatting sqref="O52">
    <cfRule type="expression" dxfId="9" priority="173">
      <formula>$M$55=0</formula>
    </cfRule>
    <cfRule type="expression" dxfId="8" priority="174">
      <formula>($M$57&gt;=70%)</formula>
    </cfRule>
    <cfRule type="expression" dxfId="7" priority="175">
      <formula>($M$57&lt;70%)</formula>
    </cfRule>
  </conditionalFormatting>
  <conditionalFormatting sqref="O60">
    <cfRule type="expression" dxfId="6" priority="19">
      <formula>OR(AND($M$65&lt;70%,DATEDIF($L$7,$F$7,"y")&gt;=2),AND($M$65&lt;50%,DATEDIF($L$7,$F$7,"y")&lt;2))</formula>
    </cfRule>
    <cfRule type="expression" dxfId="5" priority="18">
      <formula>OR(AND($M$65&gt;=70%,DATEDIF($L$7,$F$7,"y")&gt;=2),AND($M$65&gt;=50%,DATEDIF($L$7,$F$7,"y")&lt;2))</formula>
    </cfRule>
    <cfRule type="expression" dxfId="4" priority="17">
      <formula>$M$63=0</formula>
    </cfRule>
  </conditionalFormatting>
  <conditionalFormatting sqref="O12:S12">
    <cfRule type="expression" dxfId="3" priority="6">
      <formula>$M$13=0</formula>
    </cfRule>
  </conditionalFormatting>
  <conditionalFormatting sqref="O19:S19">
    <cfRule type="expression" dxfId="2" priority="15">
      <formula>$M$21=0</formula>
    </cfRule>
  </conditionalFormatting>
  <conditionalFormatting sqref="O27:S27">
    <cfRule type="expression" dxfId="1" priority="14">
      <formula>$M$29=0</formula>
    </cfRule>
  </conditionalFormatting>
  <conditionalFormatting sqref="O33:S33">
    <cfRule type="expression" dxfId="0" priority="5">
      <formula>$M$35=0</formula>
    </cfRule>
  </conditionalFormatting>
  <pageMargins left="0.11811023622047245" right="0.11811023622047245" top="0.35433070866141736" bottom="0.15748031496062992" header="0.31496062992125984" footer="0.31496062992125984"/>
  <pageSetup paperSize="9" scale="60" fitToHeight="0" orientation="landscape" r:id="rId1"/>
  <rowBreaks count="1" manualBreakCount="1">
    <brk id="32" min="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Паршина Елена Сергеевна</dc:creator>
  <cp:lastModifiedBy>Владимир Иванович</cp:lastModifiedBy>
  <cp:lastPrinted>2020-06-10T16:56:38Z</cp:lastPrinted>
  <dcterms:created xsi:type="dcterms:W3CDTF">2018-05-22T06:15:08Z</dcterms:created>
  <dcterms:modified xsi:type="dcterms:W3CDTF">2023-07-18T07:57:44Z</dcterms:modified>
</cp:coreProperties>
</file>